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60" yWindow="0" windowWidth="23920" windowHeight="23320" tabRatio="128"/>
    <workbookView xWindow="24240" yWindow="0" windowWidth="19120" windowHeight="23480" tabRatio="500" activeTab="1"/>
  </bookViews>
  <sheets>
    <sheet name="Sheet1" sheetId="1" r:id="rId1"/>
    <sheet name="Sheet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1" l="1"/>
  <c r="I5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89" i="1"/>
  <c r="F94" i="1"/>
  <c r="F95" i="1"/>
  <c r="F96" i="1"/>
  <c r="F97" i="1"/>
  <c r="F98" i="1"/>
  <c r="F99" i="1"/>
  <c r="F100" i="1"/>
  <c r="F101" i="1"/>
  <c r="F102" i="1"/>
  <c r="F90" i="1"/>
  <c r="F91" i="1"/>
  <c r="F92" i="1"/>
  <c r="F93" i="1"/>
  <c r="F89" i="1"/>
  <c r="E102" i="1"/>
  <c r="E101" i="1"/>
  <c r="E100" i="1"/>
  <c r="E99" i="1"/>
  <c r="E98" i="1"/>
  <c r="E97" i="1"/>
  <c r="E93" i="1"/>
  <c r="E92" i="1"/>
  <c r="E91" i="1"/>
  <c r="E90" i="1"/>
  <c r="E89" i="1"/>
  <c r="D98" i="1"/>
  <c r="D99" i="1"/>
  <c r="D100" i="1"/>
  <c r="D101" i="1"/>
  <c r="D102" i="1"/>
  <c r="D97" i="1"/>
  <c r="B98" i="1"/>
  <c r="B100" i="1"/>
  <c r="B101" i="1"/>
  <c r="B99" i="1"/>
  <c r="B97" i="1"/>
  <c r="B92" i="1"/>
  <c r="B91" i="1"/>
  <c r="B93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G66" i="1"/>
  <c r="G65" i="1"/>
  <c r="G64" i="1"/>
  <c r="G63" i="1"/>
  <c r="G62" i="1"/>
  <c r="G61" i="1"/>
  <c r="G60" i="1"/>
  <c r="G59" i="1"/>
  <c r="G58" i="1"/>
  <c r="G57" i="1"/>
  <c r="E52" i="1"/>
  <c r="F46" i="1"/>
  <c r="E47" i="1"/>
  <c r="F47" i="1"/>
  <c r="E48" i="1"/>
  <c r="F48" i="1"/>
  <c r="E49" i="1"/>
  <c r="F49" i="1"/>
  <c r="E50" i="1"/>
  <c r="F50" i="1"/>
  <c r="E51" i="1"/>
  <c r="F51" i="1"/>
  <c r="F52" i="1"/>
  <c r="E53" i="1"/>
  <c r="F53" i="1"/>
  <c r="E54" i="1"/>
  <c r="F54" i="1"/>
  <c r="E55" i="1"/>
  <c r="F55" i="1"/>
  <c r="G56" i="1"/>
  <c r="G55" i="1"/>
  <c r="G54" i="1"/>
  <c r="G53" i="1"/>
  <c r="G52" i="1"/>
  <c r="G51" i="1"/>
  <c r="G50" i="1"/>
  <c r="G49" i="1"/>
  <c r="G48" i="1"/>
  <c r="G47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G38" i="1"/>
  <c r="G39" i="1"/>
  <c r="G40" i="1"/>
  <c r="G41" i="1"/>
  <c r="G42" i="1"/>
  <c r="G43" i="1"/>
  <c r="G44" i="1"/>
  <c r="G45" i="1"/>
  <c r="G46" i="1"/>
  <c r="G37" i="1"/>
  <c r="E32" i="1"/>
  <c r="E31" i="1"/>
  <c r="E33" i="1"/>
  <c r="E29" i="1"/>
  <c r="F26" i="1"/>
  <c r="F27" i="1"/>
  <c r="E28" i="1"/>
  <c r="F28" i="1"/>
  <c r="F29" i="1"/>
  <c r="E30" i="1"/>
  <c r="F30" i="1"/>
  <c r="F31" i="1"/>
  <c r="F32" i="1"/>
  <c r="F33" i="1"/>
  <c r="E34" i="1"/>
  <c r="F34" i="1"/>
  <c r="E35" i="1"/>
  <c r="F35" i="1"/>
  <c r="E36" i="1"/>
  <c r="F36" i="1"/>
  <c r="G26" i="1"/>
  <c r="G27" i="1"/>
  <c r="G28" i="1"/>
  <c r="G29" i="1"/>
  <c r="G30" i="1"/>
  <c r="G31" i="1"/>
  <c r="G32" i="1"/>
  <c r="G33" i="1"/>
  <c r="G34" i="1"/>
  <c r="G35" i="1"/>
  <c r="G36" i="1"/>
  <c r="E7" i="1"/>
  <c r="F7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11" i="1"/>
  <c r="G10" i="1"/>
  <c r="G9" i="1"/>
  <c r="G6" i="1"/>
  <c r="G7" i="1"/>
  <c r="G5" i="1"/>
  <c r="E6" i="1"/>
  <c r="F6" i="1"/>
  <c r="G3" i="1"/>
  <c r="E3" i="1"/>
  <c r="F3" i="1"/>
  <c r="E5" i="1"/>
  <c r="F5" i="1"/>
</calcChain>
</file>

<file path=xl/sharedStrings.xml><?xml version="1.0" encoding="utf-8"?>
<sst xmlns="http://schemas.openxmlformats.org/spreadsheetml/2006/main" count="267" uniqueCount="189">
  <si>
    <t>Publications</t>
  </si>
  <si>
    <t>Factori</t>
  </si>
  <si>
    <t>PhysLett B</t>
  </si>
  <si>
    <t>AI</t>
  </si>
  <si>
    <t>EF</t>
  </si>
  <si>
    <r>
      <t>Phys.Lett. B716 (2012) 1-29</t>
    </r>
    <r>
      <rPr>
        <sz val="13"/>
        <color rgb="FF000000"/>
        <rFont val="Arial"/>
      </rPr>
      <t> </t>
    </r>
  </si>
  <si>
    <t>Observation of a new particle in the search for the Standard Model Higgs boson with the ATLAS detector at the LHC</t>
  </si>
  <si>
    <t>ATLAS</t>
  </si>
  <si>
    <t>Citations</t>
  </si>
  <si>
    <t>I_i</t>
  </si>
  <si>
    <t>C_i</t>
  </si>
  <si>
    <t>Phys.Lett. B710 (2012) 49-66</t>
  </si>
  <si>
    <t>Combined search for the Standard Model Higgs boson using up to 4.9 fb−1 of pp collision data at s√=7 TeV with the ATLAS detector at the LHC</t>
  </si>
  <si>
    <t>I_SUM</t>
  </si>
  <si>
    <t>C_SUM</t>
  </si>
  <si>
    <t>Phys.Rev.Lett. 103 (2009) 092001</t>
  </si>
  <si>
    <t>Observation of Single Top Quark Production</t>
  </si>
  <si>
    <r>
      <t>Phys.Rev.Lett. 101 (2008) 241801</t>
    </r>
    <r>
      <rPr>
        <sz val="13"/>
        <color rgb="FF000000"/>
        <rFont val="Arial"/>
      </rPr>
      <t> </t>
    </r>
  </si>
  <si>
    <t>Measurement of B0s mixing parameters from the flavor-tagged decay B0s→J/ψϕ</t>
  </si>
  <si>
    <t>D0</t>
  </si>
  <si>
    <t>Phys Rev Lett</t>
  </si>
  <si>
    <t>Search for the Standard Model Higgs boson in the decay channel H→ ZZ(*) →4ℓ with 4.8 fb-1 of pp collision data at s√=7 TeV with ATLAS</t>
  </si>
  <si>
    <t>Phys.Lett. B710 (2012) 383-402</t>
  </si>
  <si>
    <t>Search for the Standard Model Higgs boson in the diphoton decay channel with 4.9 fb−1 of pp collisions at s√=7 TeV with ATLAS</t>
  </si>
  <si>
    <r>
      <t>Phys.Rev.Lett. 108 (2012) 111803</t>
    </r>
    <r>
      <rPr>
        <sz val="13"/>
        <color rgb="FF000000"/>
        <rFont val="Arial"/>
      </rPr>
      <t> </t>
    </r>
  </si>
  <si>
    <t>Electron performance measurements with the ATLAS detector using the 2010 LHC proton-proton collision data</t>
  </si>
  <si>
    <t>Eur.Phys.J. C72 (2012) 1909</t>
  </si>
  <si>
    <t>Search for squarks and gluinos using final states with jets and missing transverse momentum with the ATLAS detector in s√=7 TeV proton-proton collisions</t>
  </si>
  <si>
    <t xml:space="preserve"> Phys.Lett. B710 (2012) 67-85 </t>
  </si>
  <si>
    <t>Performance of Missing Transverse Momentum Reconstruction in Proton-Proton Collisions at 7 TeV with ATLAS</t>
  </si>
  <si>
    <t xml:space="preserve">Eur.Phys.J. C72 (2012) 1844 </t>
  </si>
  <si>
    <t>Search for dilepton resonances in pp collisions at s√=7 TeV with the ATLAS detector</t>
  </si>
  <si>
    <t xml:space="preserve">Phys.Rev.Lett. 107 (2011) 272002 </t>
  </si>
  <si>
    <t>Evidence for an anomalous like-sign dimuon charge asymmetry</t>
  </si>
  <si>
    <r>
      <t>Phys.Rev.Lett. 105 (2010) 081801</t>
    </r>
    <r>
      <rPr>
        <sz val="13"/>
        <color rgb="FF000000"/>
        <rFont val="Arial"/>
      </rPr>
      <t> </t>
    </r>
  </si>
  <si>
    <r>
      <t>Phys.Rev. D82 (2010) 032001</t>
    </r>
    <r>
      <rPr>
        <sz val="13"/>
        <color rgb="FF000000"/>
        <rFont val="Arial"/>
      </rPr>
      <t> </t>
    </r>
  </si>
  <si>
    <r>
      <t>Phys.Rev.Lett. 104 (2010) 061802</t>
    </r>
    <r>
      <rPr>
        <sz val="13"/>
        <color rgb="FF000000"/>
        <rFont val="Arial"/>
      </rPr>
      <t> </t>
    </r>
  </si>
  <si>
    <t>Combination of Tevatron searches for the standard model Higgs boson in the W+W- decay mode</t>
  </si>
  <si>
    <t>Evidence for production of single top quarks</t>
  </si>
  <si>
    <r>
      <t>Phys.Rev. D78 (2008) 012005</t>
    </r>
    <r>
      <rPr>
        <sz val="13"/>
        <color rgb="FF000000"/>
        <rFont val="Arial"/>
      </rPr>
      <t> </t>
    </r>
  </si>
  <si>
    <t>Measurement of the inclusive jet cross-section in ppˉ collisions at s91/2) =1.96-TeV</t>
  </si>
  <si>
    <t xml:space="preserve">Phys.Rev.Lett. 101 (2008) 062001 </t>
  </si>
  <si>
    <t>Search for squarks and gluinos in events with jets and missing transverse energy using 2.1 fb−1 of ppˉ collision data at s√ = 1.96- TeV</t>
  </si>
  <si>
    <r>
      <t>Phys.Lett. B660 (2008) 449-457</t>
    </r>
    <r>
      <rPr>
        <sz val="13"/>
        <color rgb="FF000000"/>
        <rFont val="Arial"/>
      </rPr>
      <t> </t>
    </r>
  </si>
  <si>
    <t>First measurement of the forward-backward charge asymmetry in top quark pair production</t>
  </si>
  <si>
    <t>Phys.Rev.Lett. 100 (2008) 142002</t>
  </si>
  <si>
    <r>
      <t>Measurement of the shape of the boson transverse momentum distribution in ppˉ→Z/γ</t>
    </r>
    <r>
      <rPr>
        <sz val="12"/>
        <color theme="1"/>
        <rFont val="Monaco"/>
        <family val="2"/>
      </rPr>
      <t>∗</t>
    </r>
    <r>
      <rPr>
        <sz val="12"/>
        <color theme="1"/>
        <rFont val="Calibri"/>
        <family val="2"/>
        <scheme val="minor"/>
      </rPr>
      <t>→e+e−+X events produced at s√=1.96-TeV</t>
    </r>
  </si>
  <si>
    <t>Phys.Rev.Lett. 100 (2008) 102002</t>
  </si>
  <si>
    <t>Direct observation of the strange b baryon Ξ−b</t>
  </si>
  <si>
    <t>Phys.Rev.Lett. 99 (2007) 052001</t>
  </si>
  <si>
    <t>Lifetime difference and CP-violating phase in the B0s system</t>
  </si>
  <si>
    <t xml:space="preserve">Phys.Rev.Lett. 98 (2007) 121801 </t>
  </si>
  <si>
    <t>Evidence for production of single top quarks and first direct measurement of |Vtb|</t>
  </si>
  <si>
    <r>
      <t>Phys.Rev.Lett. 98 (2007) 181802</t>
    </r>
    <r>
      <rPr>
        <sz val="13"/>
        <color rgb="FF000000"/>
        <rFont val="Arial"/>
      </rPr>
      <t> </t>
    </r>
  </si>
  <si>
    <t>Eur Phys J C</t>
  </si>
  <si>
    <t>Phys Rev D</t>
  </si>
  <si>
    <t>Citations &gt; 500</t>
  </si>
  <si>
    <t>250&lt; Citations &lt;  500</t>
  </si>
  <si>
    <t>100&lt;Citations&lt;250</t>
  </si>
  <si>
    <t>50&lt;Citations&lt;100</t>
  </si>
  <si>
    <t>Search for squarks and gluinos with the ATLAS detector in final states with jets and missing transverse momentum using 4.7 fb^{-1}of\sqrt{s}=7$ TeV proton-proton collision data</t>
  </si>
  <si>
    <t>Combined search for the Standard Model Higgs boson in pp collisions at s√=7 TeV with the ATLAS detector</t>
  </si>
  <si>
    <t>Search for charged Higgs bosons decaying via H+→τν in top quark pair events using pp collision data at s√=7 TeV with the ATLAS detector</t>
  </si>
  <si>
    <t>Search for supersymmetry in pp collisions at s√=7 TeV in final states with missing transverse momentum and b−jets with the ATLAS detector</t>
  </si>
  <si>
    <t>Measurement of the charge asymmetry in top quark pair production in pp collisions at s√=7 TeV using the ATLAS detector</t>
  </si>
  <si>
    <t>Measurement of the azimuthal anisotropy for charged particle production in sNN‾‾‾‾√=2.76 TeV lead-lead collisions with the ATLAS detector</t>
  </si>
  <si>
    <t>Search for same-sign top-quark production and fourth-generation down-type quarks in pp collisions at s√=7 TeV with the ATLAS detector</t>
  </si>
  <si>
    <t>Measurement of inclusive jet and dijet production in pp collisions at s√=7 TeV using the ATLAS detector</t>
  </si>
  <si>
    <t>Search for scalar bottom pair production with the ATLAS detector in pp Collisions at s√=7 TeV</t>
  </si>
  <si>
    <t>Search for the Higgs boson in the H→ WW(*) →ℓνℓν decay channel in pp collisions at s√=7 TeV with the ATLAS detector</t>
  </si>
  <si>
    <t>-----</t>
  </si>
  <si>
    <t>Phys.Rev. D86 (2012) 032003</t>
  </si>
  <si>
    <r>
      <t> </t>
    </r>
    <r>
      <rPr>
        <b/>
        <sz val="13"/>
        <color rgb="FF000000"/>
        <rFont val="Arial"/>
      </rPr>
      <t>JHEP 1206 (2012) 039</t>
    </r>
    <r>
      <rPr>
        <sz val="13"/>
        <color rgb="FF000000"/>
        <rFont val="Arial"/>
      </rPr>
      <t> </t>
    </r>
  </si>
  <si>
    <r>
      <t>Phys.Rev. D85 (2012) 112006</t>
    </r>
    <r>
      <rPr>
        <sz val="13"/>
        <color rgb="FF000000"/>
        <rFont val="Arial"/>
      </rPr>
      <t> </t>
    </r>
  </si>
  <si>
    <r>
      <t>Eur.Phys.J. C72 (2012) 2039</t>
    </r>
    <r>
      <rPr>
        <sz val="13"/>
        <color rgb="FF000000"/>
        <rFont val="Arial"/>
      </rPr>
      <t> </t>
    </r>
  </si>
  <si>
    <r>
      <t>Phys.Rev. C86 (2012) 014907</t>
    </r>
    <r>
      <rPr>
        <sz val="13"/>
        <color rgb="FF000000"/>
        <rFont val="Arial"/>
      </rPr>
      <t> </t>
    </r>
  </si>
  <si>
    <t>JHEP 1204 (2012) 069</t>
  </si>
  <si>
    <t xml:space="preserve">Phys.Rev. D86 (2012) 014022 </t>
  </si>
  <si>
    <r>
      <t>Phys.Rev.Lett. 108 (2012) 181802</t>
    </r>
    <r>
      <rPr>
        <sz val="13"/>
        <color rgb="FF000000"/>
        <rFont val="Arial"/>
      </rPr>
      <t> </t>
    </r>
  </si>
  <si>
    <t>Phys.Rev.Lett. 108 (2012) 111802</t>
  </si>
  <si>
    <t>Phys Rev C</t>
  </si>
  <si>
    <t>JHEP</t>
  </si>
  <si>
    <t>Searches for supersymmetry with the ATLAS detector using final states with two leptons and missing transverse momentum in s√=7 TeV proton-proton collisions</t>
  </si>
  <si>
    <t>Search for new phenomena in final states with large jet multiplicities and missing transverse momentum using s√=7 TeV pp collisions with the ATLAS detector</t>
  </si>
  <si>
    <t>Search for supersymmetry in final states with jets, missing transverse momentum and one isolated lepton in sqrt{s} = 7 TeV pp collisions using 1 fb−1 of ATLAS data</t>
  </si>
  <si>
    <t>Measurement of the inclusive W± and Z/gamma cross sections in the electron and muon decay channels in ppcollisions at s√=7 TeV with the ATLAS detector</t>
  </si>
  <si>
    <t>Search for New Physics in the Dijet Mass Distribution using 1 fb^{-1}ofppCollisionDataat\sqrt{s}=7$ TeV collected by the ATLAS Detector</t>
  </si>
  <si>
    <t>Search for the Standard Model Higgs boson in the two photon decay channel with the ATLAS detector at the LHC</t>
  </si>
  <si>
    <t>Measurement of the top quark pair production cross section in pp collisions at s√=7 TeV in dilepton final states with ATLAS</t>
  </si>
  <si>
    <t>Search for a heavy gauge boson decaying to a charged lepton and a neutrino in 1 fb-1 of pp collisions at s√=7 TeV using the ATLAS detector</t>
  </si>
  <si>
    <t>Model-independent measurement of t-channel single top quark production in ppˉ collisions at s√=1.96 TeV</t>
  </si>
  <si>
    <t>Combined CDF and D0 Upper Limits on Standard Model Higgs Boson Production with up to 8.2 fb−1 of Data</t>
  </si>
  <si>
    <r>
      <t> </t>
    </r>
    <r>
      <rPr>
        <b/>
        <sz val="13"/>
        <color rgb="FF000000"/>
        <rFont val="Arial"/>
      </rPr>
      <t>Phys.Lett. B709 (2012) 137-157</t>
    </r>
  </si>
  <si>
    <r>
      <t>JHEP 1111 (2011) 099</t>
    </r>
    <r>
      <rPr>
        <sz val="13"/>
        <color rgb="FF000000"/>
        <rFont val="Arial"/>
      </rPr>
      <t> </t>
    </r>
  </si>
  <si>
    <r>
      <t>Phys.Rev. D85 (2012) 012006</t>
    </r>
    <r>
      <rPr>
        <sz val="13"/>
        <color rgb="FF000000"/>
        <rFont val="Arial"/>
      </rPr>
      <t> </t>
    </r>
  </si>
  <si>
    <t>Phys.Rev. D85 (2012) 072004</t>
  </si>
  <si>
    <t>Phys.Lett. B708 (2012) 37-54</t>
  </si>
  <si>
    <t>Phys.Lett. B705 (2011) 452-470</t>
  </si>
  <si>
    <t>Phys.Lett. B707 (2012) 459-477</t>
  </si>
  <si>
    <t>Phys.Lett. B705 (2011) 28-46</t>
  </si>
  <si>
    <t xml:space="preserve"> Phys.Lett. B705 (2011) 313-319</t>
  </si>
  <si>
    <t>===</t>
  </si>
  <si>
    <t>Measurement of the top quark pair production cross section in the lepton+jets channel in proton-antiproton collisions at s√=1.96 TeV</t>
  </si>
  <si>
    <t>Search for a heavy neutral gauge boson in the dielectron channel with 5.4 fb-1 of ppˉ collisions at sqrt(s) = 1.96 TeV</t>
  </si>
  <si>
    <t>Search for the rare decay B_s^0 \to mu^+mu^-</t>
  </si>
  <si>
    <t>Combined Tevatron upper limit on gg→H→W+W− and constraints on the Higgs boson mass in fourth-generation fermion models</t>
  </si>
  <si>
    <t>Search for Randall-Sundrum gravitons in the dielectron and diphoton final states with 5.4 fb-1 of data from ppˉcollisions at sqrt(s)=1.96 TeV</t>
  </si>
  <si>
    <t>b-Jet Identification in the D0 Experiment</t>
  </si>
  <si>
    <t>Search for Higgs boson production in dilepton and missing energy final states with ~5.4 \bmfb−1 of \bmppˉcollisions at \bms√=1.96 TeV</t>
  </si>
  <si>
    <t>Double parton interactions in photon+3 jet events in pp− bar collisions s√=1.96 TeV</t>
  </si>
  <si>
    <t>Determination of the strong coupling constant from the inclusive jet cross section in ppˉ collisions at sqrt(s)=1.96 TeV</t>
  </si>
  <si>
    <t>Search for charged Higgs bosons in top quark decays</t>
  </si>
  <si>
    <r>
      <t> </t>
    </r>
    <r>
      <rPr>
        <b/>
        <sz val="13"/>
        <color rgb="FF000000"/>
        <rFont val="Arial"/>
      </rPr>
      <t>Phys.Lett. B682 (2009) 278-286</t>
    </r>
  </si>
  <si>
    <t>Phys.Rev. D80 (2009) 111107</t>
  </si>
  <si>
    <t>Phys.Rev. D81 (2010) 052012</t>
  </si>
  <si>
    <r>
      <t>Phys.Rev.Lett. 104 (2010) 061804</t>
    </r>
    <r>
      <rPr>
        <sz val="13"/>
        <color rgb="FF000000"/>
        <rFont val="Arial"/>
      </rPr>
      <t> </t>
    </r>
  </si>
  <si>
    <r>
      <t>Nucl.Instrum.Meth. A620 (2010) 490-517</t>
    </r>
    <r>
      <rPr>
        <sz val="13"/>
        <color rgb="FF000000"/>
        <rFont val="Arial"/>
      </rPr>
      <t> </t>
    </r>
  </si>
  <si>
    <t>Phys.Rev.Lett. 104 (2010) 241802</t>
  </si>
  <si>
    <t xml:space="preserve">Phys.Rev. D82 (2010) 011102 </t>
  </si>
  <si>
    <r>
      <t>Phys.Lett. B693 (2010) 539-544</t>
    </r>
    <r>
      <rPr>
        <sz val="13"/>
        <color rgb="FF000000"/>
        <rFont val="Arial"/>
      </rPr>
      <t> </t>
    </r>
  </si>
  <si>
    <t xml:space="preserve">Phys.Lett. B695 (2011) 88-94 </t>
  </si>
  <si>
    <r>
      <t>Phys.Rev. D84 (2011) 012008</t>
    </r>
    <r>
      <rPr>
        <sz val="13"/>
        <color rgb="FF000000"/>
        <rFont val="Arial"/>
      </rPr>
      <t> </t>
    </r>
  </si>
  <si>
    <t>Nucl instrum meth A</t>
  </si>
  <si>
    <t>Measurement of the W boson mass</t>
  </si>
  <si>
    <t>Measurement of the t-channel single top quark production cross section</t>
  </si>
  <si>
    <t>Measurement of dijet angular distributions at s**(1/2) = 1.96-TeV and searches for quark compositeness and extra spatial dimensions</t>
  </si>
  <si>
    <t>Search for CP violation in semileptonic Bs decays</t>
  </si>
  <si>
    <t>Combination of t anti-t cross section measurements and constraints on the mass of the top quark and its decays into charged Higgs bosons</t>
  </si>
  <si>
    <t>Search for Resonant Diphoton Production with the D0 Detector</t>
  </si>
  <si>
    <t>Search for associated production of charginos and neutralinos in the trilepton final state using 2.3 fb−1 of data</t>
  </si>
  <si>
    <t>Search for Long-Lived Charged Massive Particles with the D0 Detector</t>
  </si>
  <si>
    <t>Observation of the doubly strange b baryon Ω−b</t>
  </si>
  <si>
    <t>Measurement of the electron charge asymmetry in ppˉ→W+X→eν+X events at s√ = 1.96-TeV</t>
  </si>
  <si>
    <t>Phys.Rev.Lett. 101 (2008) 211801</t>
  </si>
  <si>
    <r>
      <t>Phys.Rev.Lett. 101 (2008) 232002</t>
    </r>
    <r>
      <rPr>
        <sz val="13"/>
        <color rgb="FF000000"/>
        <rFont val="Arial"/>
      </rPr>
      <t> </t>
    </r>
  </si>
  <si>
    <r>
      <t> </t>
    </r>
    <r>
      <rPr>
        <b/>
        <sz val="13"/>
        <color rgb="FF000000"/>
        <rFont val="Arial"/>
      </rPr>
      <t>Phys.Rev.Lett. 102 (2009) 161802</t>
    </r>
  </si>
  <si>
    <r>
      <t> </t>
    </r>
    <r>
      <rPr>
        <b/>
        <sz val="13"/>
        <color rgb="FF000000"/>
        <rFont val="Arial"/>
      </rPr>
      <t>Phys.Lett. B680 (2009) 34-43</t>
    </r>
  </si>
  <si>
    <t>Phys.Rev.Lett. 102 (2009) 231801</t>
  </si>
  <si>
    <t>Phys.Rev. D80 (2009) 071102</t>
  </si>
  <si>
    <t>Phys.Rev. D82 (2010) 012003</t>
  </si>
  <si>
    <t>Phys.Rev.Lett. 103 (2009) 191803</t>
  </si>
  <si>
    <r>
      <t>Phys.Lett. B682 (2010) 363-369</t>
    </r>
    <r>
      <rPr>
        <sz val="13"/>
        <color rgb="FF000000"/>
        <rFont val="Arial"/>
      </rPr>
      <t> </t>
    </r>
  </si>
  <si>
    <r>
      <t>Phys.Rev.Lett. 103 (2009) 141801</t>
    </r>
    <r>
      <rPr>
        <sz val="13"/>
        <color rgb="FF000000"/>
        <rFont val="Arial"/>
      </rPr>
      <t> </t>
    </r>
  </si>
  <si>
    <t>Search for Higgs bosons decaying to τ pairs in ppˉ collisions with the D0 detector</t>
  </si>
  <si>
    <t>Search for ttˉ resonances in the lepton plus jets final state in ppˉ collisions at s√ = 1.96-TeV</t>
  </si>
  <si>
    <t>Measurement of the differential cross-section for the production of an isolated photon with associated jet in ppˉcollisions at s√ = 1.96-TeV</t>
  </si>
  <si>
    <t>Measurement of the ttˉ production cross section in ppˉ collisions at s√ = 1.96-TeV</t>
  </si>
  <si>
    <t>Search for scalar top quarks in the acoplanar charm jets and missing transverse energy final state in ppˉ collisions at s√ = 1.96-TeV</t>
  </si>
  <si>
    <t>Search for large extra dimensions via single photon plus missing energy final states at s√ = 1.96-TeV</t>
  </si>
  <si>
    <t>Simultaneous measurement of the ratio B(t→Wb) /B(t→Wq) and the top quark pair production cross section with the D0 detector at s√ = 1.96-TeV</t>
  </si>
  <si>
    <t>Model-independent measurement of the W boson helicity in top quark decays at D0</t>
  </si>
  <si>
    <t>Search for supersymmetry in di-photon final states at s√ = 1.96-TeV</t>
  </si>
  <si>
    <r>
      <t>Phys.Lett. B659 (2008) 856-863</t>
    </r>
    <r>
      <rPr>
        <sz val="13"/>
        <color rgb="FF000000"/>
        <rFont val="Arial"/>
      </rPr>
      <t> </t>
    </r>
  </si>
  <si>
    <r>
      <t>Phys.Rev.Lett. 100 (2008) 062004</t>
    </r>
    <r>
      <rPr>
        <sz val="13"/>
        <color rgb="FF000000"/>
        <rFont val="Arial"/>
      </rPr>
      <t> </t>
    </r>
  </si>
  <si>
    <r>
      <t>Phys.Rev.Lett. 100 (2008) 192003</t>
    </r>
    <r>
      <rPr>
        <sz val="13"/>
        <color rgb="FF000000"/>
        <rFont val="Arial"/>
      </rPr>
      <t> </t>
    </r>
  </si>
  <si>
    <t>Phys.Rev.Lett. 101 (2008) 011601</t>
  </si>
  <si>
    <r>
      <t>Phys.Lett. B665 (2008) 1-8</t>
    </r>
    <r>
      <rPr>
        <sz val="13"/>
        <color rgb="FF000000"/>
        <rFont val="Arial"/>
      </rPr>
      <t> </t>
    </r>
  </si>
  <si>
    <t>Phys.Rev.Lett. 100 (2008) 192004</t>
  </si>
  <si>
    <t>Phys.Rev.Lett. 100 (2008) 211803</t>
  </si>
  <si>
    <t xml:space="preserve">Phys.Lett. B666 (2008) 435-445 </t>
  </si>
  <si>
    <t xml:space="preserve">Phys.Lett. B668 (2008) 98-104 </t>
  </si>
  <si>
    <t>Phys.Rev.Lett. 101 (2008) 071804</t>
  </si>
  <si>
    <t>Search for W′ Boson Resonances Decaying to a Top Quark and a Bottom Quark</t>
  </si>
  <si>
    <t>Search for W′ bosons decaying to an electron and a neutrino with the D0 detector</t>
  </si>
  <si>
    <t>Measurement of the muon charge asymmetry from W boson decays</t>
  </si>
  <si>
    <t>Measurement of the ttˉ production cross section in ppˉ collisions at s√ = 1.96-TeV using kinematic characteristics of lepton + jets events</t>
  </si>
  <si>
    <t>Combined D0 measurements constraining the CP-violating phase and width difference in the B0s system</t>
  </si>
  <si>
    <t>Measurement of the shape of the boson rapidity distribution for ppˉ→Z/gamma∗→e+e− + X events produced at s√ of 1.96-TeV</t>
  </si>
  <si>
    <t>Search for production of single top quarks via tcg and tug flavor- changing neutral current couplings</t>
  </si>
  <si>
    <t>Measurement of the charge asymmetry in semileptonic Bs decays</t>
  </si>
  <si>
    <t>Measurement of the t anti-t production cross section in p anti-p collisions at s**(1/2) = 1.96-TeV using secondary vertex b tagging</t>
  </si>
  <si>
    <r>
      <t>Phys.Rev. D74 (2006) 112004</t>
    </r>
    <r>
      <rPr>
        <sz val="13"/>
        <color rgb="FF000000"/>
        <rFont val="Arial"/>
      </rPr>
      <t> </t>
    </r>
  </si>
  <si>
    <t>Phys.Rev.Lett. 98 (2007) 151801</t>
  </si>
  <si>
    <t>Phys.Rev.Lett. 99 (2007) 191802</t>
  </si>
  <si>
    <r>
      <t>Phys.Rev. D76 (2007) 012003</t>
    </r>
    <r>
      <rPr>
        <sz val="13"/>
        <color rgb="FF000000"/>
        <rFont val="Arial"/>
      </rPr>
      <t> </t>
    </r>
  </si>
  <si>
    <r>
      <t> </t>
    </r>
    <r>
      <rPr>
        <b/>
        <sz val="13"/>
        <color rgb="FF000000"/>
        <rFont val="Arial"/>
      </rPr>
      <t>Phys.Rev. D76 (2007) 057101</t>
    </r>
  </si>
  <si>
    <t>Phys.Rev. D76 (2007) 092007</t>
  </si>
  <si>
    <r>
      <t>Phys.Rev. D77 (2008) 011106</t>
    </r>
    <r>
      <rPr>
        <sz val="13"/>
        <color rgb="FF000000"/>
        <rFont val="Arial"/>
      </rPr>
      <t> </t>
    </r>
  </si>
  <si>
    <t xml:space="preserve">Phys.Rev.Lett. 100 (2008) 031804 </t>
  </si>
  <si>
    <t xml:space="preserve">Alte Publicatii </t>
  </si>
  <si>
    <t>10&lt;Citari&lt;49</t>
  </si>
  <si>
    <t>1&lt; Citari&lt;10</t>
  </si>
  <si>
    <t xml:space="preserve">Eur.Phys.J C </t>
  </si>
  <si>
    <t xml:space="preserve">JHEP </t>
  </si>
  <si>
    <t xml:space="preserve">Phys.Rev. D </t>
  </si>
  <si>
    <t>Phys.Lett. B</t>
  </si>
  <si>
    <t>Phys.Rev.Lett.</t>
  </si>
  <si>
    <t>cit/I min</t>
  </si>
  <si>
    <t xml:space="preserve">Nucl. Instrum.Meth 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</si>
</sst>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000000"/>
      <name val="Arial"/>
    </font>
    <font>
      <sz val="13"/>
      <color rgb="FF000000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Monaco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4" fillId="0" borderId="0" xfId="1"/>
    <xf numFmtId="0" fontId="6" fillId="0" borderId="0" xfId="0" applyFont="1"/>
    <xf numFmtId="0" fontId="3" fillId="0" borderId="0" xfId="0" applyFont="1"/>
    <xf numFmtId="0" fontId="2" fillId="0" borderId="0" xfId="0" quotePrefix="1" applyFont="1"/>
    <xf numFmtId="0" fontId="1" fillId="0" borderId="0" xfId="0" applyFont="1"/>
    <xf numFmtId="0" fontId="0" fillId="2" borderId="0" xfId="0" applyFill="1"/>
    <xf numFmtId="0" fontId="0" fillId="3" borderId="0" xfId="0" applyFont="1" applyFill="1"/>
  </cellXfs>
  <cellStyles count="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inspirehep.net/record/843790" TargetMode="External"/><Relationship Id="rId14" Type="http://schemas.openxmlformats.org/officeDocument/2006/relationships/hyperlink" Target="http://inspirehep.net/record/780775" TargetMode="External"/><Relationship Id="rId15" Type="http://schemas.openxmlformats.org/officeDocument/2006/relationships/hyperlink" Target="http://inspirehep.net/record/779574" TargetMode="External"/><Relationship Id="rId16" Type="http://schemas.openxmlformats.org/officeDocument/2006/relationships/hyperlink" Target="http://inspirehep.net/record/771372" TargetMode="External"/><Relationship Id="rId17" Type="http://schemas.openxmlformats.org/officeDocument/2006/relationships/hyperlink" Target="http://inspirehep.net/record/769720" TargetMode="External"/><Relationship Id="rId18" Type="http://schemas.openxmlformats.org/officeDocument/2006/relationships/hyperlink" Target="http://inspirehep.net/record/752923" TargetMode="External"/><Relationship Id="rId19" Type="http://schemas.openxmlformats.org/officeDocument/2006/relationships/hyperlink" Target="http://inspirehep.net/record/741991" TargetMode="External"/><Relationship Id="rId63" Type="http://schemas.openxmlformats.org/officeDocument/2006/relationships/hyperlink" Target="http://inspirehep.net/record/781380" TargetMode="External"/><Relationship Id="rId64" Type="http://schemas.openxmlformats.org/officeDocument/2006/relationships/hyperlink" Target="http://inspirehep.net/record/777079" TargetMode="External"/><Relationship Id="rId65" Type="http://schemas.openxmlformats.org/officeDocument/2006/relationships/hyperlink" Target="http://inspirehep.net/record/767094" TargetMode="External"/><Relationship Id="rId66" Type="http://schemas.openxmlformats.org/officeDocument/2006/relationships/hyperlink" Target="http://inspirehep.net/record/764951" TargetMode="External"/><Relationship Id="rId67" Type="http://schemas.openxmlformats.org/officeDocument/2006/relationships/hyperlink" Target="http://inspirehep.net/record/764288" TargetMode="External"/><Relationship Id="rId68" Type="http://schemas.openxmlformats.org/officeDocument/2006/relationships/hyperlink" Target="http://inspirehep.net/record/762229" TargetMode="External"/><Relationship Id="rId69" Type="http://schemas.openxmlformats.org/officeDocument/2006/relationships/hyperlink" Target="http://inspirehep.net/record/750966" TargetMode="External"/><Relationship Id="rId50" Type="http://schemas.openxmlformats.org/officeDocument/2006/relationships/hyperlink" Target="http://inspirehep.net/record/824127" TargetMode="External"/><Relationship Id="rId51" Type="http://schemas.openxmlformats.org/officeDocument/2006/relationships/hyperlink" Target="http://inspirehep.net/record/818721" TargetMode="External"/><Relationship Id="rId52" Type="http://schemas.openxmlformats.org/officeDocument/2006/relationships/hyperlink" Target="http://inspirehep.net/record/816830" TargetMode="External"/><Relationship Id="rId53" Type="http://schemas.openxmlformats.org/officeDocument/2006/relationships/hyperlink" Target="http://inspirehep.net/record/810936" TargetMode="External"/><Relationship Id="rId54" Type="http://schemas.openxmlformats.org/officeDocument/2006/relationships/hyperlink" Target="http://inspirehep.net/record/810372" TargetMode="External"/><Relationship Id="rId55" Type="http://schemas.openxmlformats.org/officeDocument/2006/relationships/hyperlink" Target="http://inspirehep.net/record/797660" TargetMode="External"/><Relationship Id="rId56" Type="http://schemas.openxmlformats.org/officeDocument/2006/relationships/hyperlink" Target="http://inspirehep.net/record/794071" TargetMode="External"/><Relationship Id="rId57" Type="http://schemas.openxmlformats.org/officeDocument/2006/relationships/hyperlink" Target="http://inspirehep.net/record/791230" TargetMode="External"/><Relationship Id="rId58" Type="http://schemas.openxmlformats.org/officeDocument/2006/relationships/hyperlink" Target="http://inspirehep.net/record/785923" TargetMode="External"/><Relationship Id="rId59" Type="http://schemas.openxmlformats.org/officeDocument/2006/relationships/hyperlink" Target="http://inspirehep.net/record/784048" TargetMode="External"/><Relationship Id="rId40" Type="http://schemas.openxmlformats.org/officeDocument/2006/relationships/hyperlink" Target="http://inspirehep.net/record/858542" TargetMode="External"/><Relationship Id="rId41" Type="http://schemas.openxmlformats.org/officeDocument/2006/relationships/hyperlink" Target="http://inspirehep.net/record/855342" TargetMode="External"/><Relationship Id="rId42" Type="http://schemas.openxmlformats.org/officeDocument/2006/relationships/hyperlink" Target="http://inspirehep.net/record/851527" TargetMode="External"/><Relationship Id="rId43" Type="http://schemas.openxmlformats.org/officeDocument/2006/relationships/hyperlink" Target="http://inspirehep.net/record/846347" TargetMode="External"/><Relationship Id="rId44" Type="http://schemas.openxmlformats.org/officeDocument/2006/relationships/hyperlink" Target="http://inspirehep.net/record/843780" TargetMode="External"/><Relationship Id="rId45" Type="http://schemas.openxmlformats.org/officeDocument/2006/relationships/hyperlink" Target="http://inspirehep.net/record/841289" TargetMode="External"/><Relationship Id="rId46" Type="http://schemas.openxmlformats.org/officeDocument/2006/relationships/hyperlink" Target="http://inspirehep.net/record/836929" TargetMode="External"/><Relationship Id="rId47" Type="http://schemas.openxmlformats.org/officeDocument/2006/relationships/hyperlink" Target="http://inspirehep.net/record/828423" TargetMode="External"/><Relationship Id="rId48" Type="http://schemas.openxmlformats.org/officeDocument/2006/relationships/hyperlink" Target="http://inspirehep.net/record/827966" TargetMode="External"/><Relationship Id="rId49" Type="http://schemas.openxmlformats.org/officeDocument/2006/relationships/hyperlink" Target="http://inspirehep.net/record/826743" TargetMode="External"/><Relationship Id="rId1" Type="http://schemas.openxmlformats.org/officeDocument/2006/relationships/hyperlink" Target="http://inspirehep.net/record/1124337" TargetMode="External"/><Relationship Id="rId2" Type="http://schemas.openxmlformats.org/officeDocument/2006/relationships/hyperlink" Target="http://inspirehep.net/record/1088223" TargetMode="External"/><Relationship Id="rId3" Type="http://schemas.openxmlformats.org/officeDocument/2006/relationships/hyperlink" Target="http://inspirehep.net/record/814750" TargetMode="External"/><Relationship Id="rId4" Type="http://schemas.openxmlformats.org/officeDocument/2006/relationships/hyperlink" Target="http://inspirehep.net/record/779517" TargetMode="External"/><Relationship Id="rId5" Type="http://schemas.openxmlformats.org/officeDocument/2006/relationships/hyperlink" Target="http://inspirehep.net/record/1088225" TargetMode="External"/><Relationship Id="rId6" Type="http://schemas.openxmlformats.org/officeDocument/2006/relationships/hyperlink" Target="http://inspirehep.net/record/1088224" TargetMode="External"/><Relationship Id="rId7" Type="http://schemas.openxmlformats.org/officeDocument/2006/relationships/hyperlink" Target="http://inspirehep.net/record/1082939" TargetMode="External"/><Relationship Id="rId8" Type="http://schemas.openxmlformats.org/officeDocument/2006/relationships/hyperlink" Target="http://inspirehep.net/record/930002" TargetMode="External"/><Relationship Id="rId9" Type="http://schemas.openxmlformats.org/officeDocument/2006/relationships/hyperlink" Target="http://inspirehep.net/record/925553" TargetMode="External"/><Relationship Id="rId30" Type="http://schemas.openxmlformats.org/officeDocument/2006/relationships/hyperlink" Target="http://inspirehep.net/record/930005" TargetMode="External"/><Relationship Id="rId31" Type="http://schemas.openxmlformats.org/officeDocument/2006/relationships/hyperlink" Target="http://inspirehep.net/record/928289" TargetMode="External"/><Relationship Id="rId32" Type="http://schemas.openxmlformats.org/officeDocument/2006/relationships/hyperlink" Target="http://inspirehep.net/record/925933" TargetMode="External"/><Relationship Id="rId33" Type="http://schemas.openxmlformats.org/officeDocument/2006/relationships/hyperlink" Target="http://inspirehep.net/record/925716" TargetMode="External"/><Relationship Id="rId34" Type="http://schemas.openxmlformats.org/officeDocument/2006/relationships/hyperlink" Target="http://inspirehep.net/record/924315" TargetMode="External"/><Relationship Id="rId35" Type="http://schemas.openxmlformats.org/officeDocument/2006/relationships/hyperlink" Target="http://inspirehep.net/record/922291" TargetMode="External"/><Relationship Id="rId36" Type="http://schemas.openxmlformats.org/officeDocument/2006/relationships/hyperlink" Target="http://inspirehep.net/record/899569" TargetMode="External"/><Relationship Id="rId37" Type="http://schemas.openxmlformats.org/officeDocument/2006/relationships/hyperlink" Target="http://inspirehep.net/record/892788" TargetMode="External"/><Relationship Id="rId38" Type="http://schemas.openxmlformats.org/officeDocument/2006/relationships/hyperlink" Target="http://inspirehep.net/record/883320" TargetMode="External"/><Relationship Id="rId39" Type="http://schemas.openxmlformats.org/officeDocument/2006/relationships/hyperlink" Target="http://inspirehep.net/record/865192" TargetMode="External"/><Relationship Id="rId70" Type="http://schemas.openxmlformats.org/officeDocument/2006/relationships/hyperlink" Target="http://inspirehep.net/record/744898" TargetMode="External"/><Relationship Id="rId71" Type="http://schemas.openxmlformats.org/officeDocument/2006/relationships/hyperlink" Target="http://inspirehep.net/record/744624" TargetMode="External"/><Relationship Id="rId72" Type="http://schemas.openxmlformats.org/officeDocument/2006/relationships/hyperlink" Target="http://inspirehep.net/record/743745" TargetMode="External"/><Relationship Id="rId20" Type="http://schemas.openxmlformats.org/officeDocument/2006/relationships/hyperlink" Target="http://inspirehep.net/record/735406" TargetMode="External"/><Relationship Id="rId21" Type="http://schemas.openxmlformats.org/officeDocument/2006/relationships/hyperlink" Target="http://inspirehep.net/record/1120741" TargetMode="External"/><Relationship Id="rId22" Type="http://schemas.openxmlformats.org/officeDocument/2006/relationships/hyperlink" Target="http://inspirehep.net/record/1095236" TargetMode="External"/><Relationship Id="rId23" Type="http://schemas.openxmlformats.org/officeDocument/2006/relationships/hyperlink" Target="http://inspirehep.net/record/1094175" TargetMode="External"/><Relationship Id="rId24" Type="http://schemas.openxmlformats.org/officeDocument/2006/relationships/hyperlink" Target="http://inspirehep.net/record/1093733" TargetMode="External"/><Relationship Id="rId25" Type="http://schemas.openxmlformats.org/officeDocument/2006/relationships/hyperlink" Target="http://inspirehep.net/record/1090422" TargetMode="External"/><Relationship Id="rId26" Type="http://schemas.openxmlformats.org/officeDocument/2006/relationships/hyperlink" Target="http://inspirehep.net/record/1081778" TargetMode="External"/><Relationship Id="rId27" Type="http://schemas.openxmlformats.org/officeDocument/2006/relationships/hyperlink" Target="http://inspirehep.net/record/1080891" TargetMode="External"/><Relationship Id="rId28" Type="http://schemas.openxmlformats.org/officeDocument/2006/relationships/hyperlink" Target="http://inspirehep.net/record/943401" TargetMode="External"/><Relationship Id="rId29" Type="http://schemas.openxmlformats.org/officeDocument/2006/relationships/hyperlink" Target="http://inspirehep.net/record/939504" TargetMode="External"/><Relationship Id="rId73" Type="http://schemas.openxmlformats.org/officeDocument/2006/relationships/hyperlink" Target="http://inspirehep.net/record/741885" TargetMode="External"/><Relationship Id="rId74" Type="http://schemas.openxmlformats.org/officeDocument/2006/relationships/hyperlink" Target="http://inspirehep.net/record/730610" TargetMode="External"/><Relationship Id="rId60" Type="http://schemas.openxmlformats.org/officeDocument/2006/relationships/hyperlink" Target="http://inspirehep.net/record/782968" TargetMode="External"/><Relationship Id="rId61" Type="http://schemas.openxmlformats.org/officeDocument/2006/relationships/hyperlink" Target="http://inspirehep.net/record/781643" TargetMode="External"/><Relationship Id="rId62" Type="http://schemas.openxmlformats.org/officeDocument/2006/relationships/hyperlink" Target="http://inspirehep.net/record/781447" TargetMode="External"/><Relationship Id="rId10" Type="http://schemas.openxmlformats.org/officeDocument/2006/relationships/hyperlink" Target="http://inspirehep.net/record/922410" TargetMode="External"/><Relationship Id="rId11" Type="http://schemas.openxmlformats.org/officeDocument/2006/relationships/hyperlink" Target="http://inspirehep.net/record/860344" TargetMode="External"/><Relationship Id="rId12" Type="http://schemas.openxmlformats.org/officeDocument/2006/relationships/hyperlink" Target="http://inspirehep.net/record/8555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workbookViewId="0">
      <pane ySplit="5340" activePane="bottomLeft"/>
      <selection activeCell="J12" sqref="J12"/>
      <selection pane="bottomLeft" activeCell="F93" sqref="F93"/>
    </sheetView>
    <sheetView workbookViewId="1"/>
  </sheetViews>
  <sheetFormatPr baseColWidth="10" defaultRowHeight="15" x14ac:dyDescent="0"/>
  <cols>
    <col min="1" max="1" width="32.6640625" customWidth="1"/>
    <col min="2" max="2" width="56.6640625" customWidth="1"/>
    <col min="4" max="4" width="10.83203125" style="8"/>
    <col min="5" max="5" width="10.83203125" style="7"/>
  </cols>
  <sheetData>
    <row r="1" spans="1:9">
      <c r="A1" t="s">
        <v>0</v>
      </c>
      <c r="D1" s="8" t="s">
        <v>8</v>
      </c>
      <c r="E1" s="7" t="s">
        <v>3</v>
      </c>
      <c r="F1" t="s">
        <v>9</v>
      </c>
      <c r="G1" t="s">
        <v>10</v>
      </c>
    </row>
    <row r="2" spans="1:9">
      <c r="A2" t="s">
        <v>56</v>
      </c>
    </row>
    <row r="3" spans="1:9" ht="16">
      <c r="A3" s="1" t="s">
        <v>5</v>
      </c>
      <c r="B3" s="2" t="s">
        <v>6</v>
      </c>
      <c r="C3" t="s">
        <v>7</v>
      </c>
      <c r="D3" s="8">
        <v>695</v>
      </c>
      <c r="E3" s="7">
        <f>Sheet2!G4</f>
        <v>1.6</v>
      </c>
      <c r="F3">
        <f>E3/30</f>
        <v>5.3333333333333337E-2</v>
      </c>
      <c r="G3">
        <f>D3/30</f>
        <v>23.166666666666668</v>
      </c>
      <c r="H3" t="s">
        <v>13</v>
      </c>
      <c r="I3">
        <f>SUM(F2:F103)</f>
        <v>21.297666666666665</v>
      </c>
    </row>
    <row r="4" spans="1:9" ht="16">
      <c r="A4" s="4" t="s">
        <v>57</v>
      </c>
      <c r="B4" s="2"/>
    </row>
    <row r="5" spans="1:9" ht="16">
      <c r="A5" s="1" t="s">
        <v>11</v>
      </c>
      <c r="B5" s="2" t="s">
        <v>12</v>
      </c>
      <c r="C5" t="s">
        <v>7</v>
      </c>
      <c r="D5" s="8">
        <v>387</v>
      </c>
      <c r="E5" s="7">
        <f>Sheet2!G4</f>
        <v>1.6</v>
      </c>
      <c r="F5">
        <f>E5/30</f>
        <v>5.3333333333333337E-2</v>
      </c>
      <c r="G5">
        <f>D5/30</f>
        <v>12.9</v>
      </c>
      <c r="H5" t="s">
        <v>14</v>
      </c>
      <c r="I5">
        <f>SUM(G3:G103)</f>
        <v>337.36666666666673</v>
      </c>
    </row>
    <row r="6" spans="1:9" ht="16">
      <c r="A6" s="1" t="s">
        <v>15</v>
      </c>
      <c r="B6" s="2" t="s">
        <v>16</v>
      </c>
      <c r="C6" t="s">
        <v>19</v>
      </c>
      <c r="D6" s="8">
        <v>267</v>
      </c>
      <c r="E6" s="7">
        <f>Sheet2!F8</f>
        <v>3.5</v>
      </c>
      <c r="F6">
        <f t="shared" ref="F6:F69" si="0">E6/30</f>
        <v>0.11666666666666667</v>
      </c>
      <c r="G6">
        <f>D6/30</f>
        <v>8.9</v>
      </c>
    </row>
    <row r="7" spans="1:9" ht="16">
      <c r="A7" s="1" t="s">
        <v>17</v>
      </c>
      <c r="B7" s="2" t="s">
        <v>18</v>
      </c>
      <c r="C7" t="s">
        <v>19</v>
      </c>
      <c r="D7" s="8">
        <v>323</v>
      </c>
      <c r="E7" s="7">
        <f>Sheet2!E8</f>
        <v>3.3</v>
      </c>
      <c r="F7">
        <f t="shared" si="0"/>
        <v>0.11</v>
      </c>
      <c r="G7">
        <f>D7/30</f>
        <v>10.766666666666667</v>
      </c>
    </row>
    <row r="8" spans="1:9" ht="16">
      <c r="A8" s="4" t="s">
        <v>58</v>
      </c>
      <c r="B8" s="2"/>
    </row>
    <row r="9" spans="1:9" ht="16">
      <c r="A9" s="1" t="s">
        <v>22</v>
      </c>
      <c r="B9" s="2" t="s">
        <v>21</v>
      </c>
      <c r="C9" t="s">
        <v>7</v>
      </c>
      <c r="D9" s="8">
        <v>105</v>
      </c>
      <c r="E9" s="7">
        <f>Sheet2!G4</f>
        <v>1.6</v>
      </c>
      <c r="F9">
        <f t="shared" si="0"/>
        <v>5.3333333333333337E-2</v>
      </c>
      <c r="G9">
        <f>D9/30</f>
        <v>3.5</v>
      </c>
    </row>
    <row r="10" spans="1:9" ht="16">
      <c r="A10" s="1" t="s">
        <v>24</v>
      </c>
      <c r="B10" s="2" t="s">
        <v>23</v>
      </c>
      <c r="C10" t="s">
        <v>7</v>
      </c>
      <c r="D10" s="8">
        <v>156</v>
      </c>
      <c r="E10" s="7">
        <f>Sheet2!G8</f>
        <v>3.5</v>
      </c>
      <c r="F10">
        <f t="shared" si="0"/>
        <v>0.11666666666666667</v>
      </c>
      <c r="G10">
        <f>D10/30</f>
        <v>5.2</v>
      </c>
    </row>
    <row r="11" spans="1:9" ht="16">
      <c r="A11" s="1" t="s">
        <v>26</v>
      </c>
      <c r="B11" s="2" t="s">
        <v>25</v>
      </c>
      <c r="C11" t="s">
        <v>7</v>
      </c>
      <c r="D11" s="8">
        <v>236</v>
      </c>
      <c r="E11" s="7">
        <f>Sheet2!G12</f>
        <v>1</v>
      </c>
      <c r="F11">
        <f t="shared" si="0"/>
        <v>3.3333333333333333E-2</v>
      </c>
      <c r="G11">
        <f>D11/30</f>
        <v>7.8666666666666663</v>
      </c>
    </row>
    <row r="12" spans="1:9" ht="16">
      <c r="A12" s="1" t="s">
        <v>28</v>
      </c>
      <c r="B12" s="2" t="s">
        <v>27</v>
      </c>
      <c r="C12" t="s">
        <v>7</v>
      </c>
      <c r="D12" s="8">
        <v>235</v>
      </c>
      <c r="E12" s="7">
        <f>Sheet2!G4</f>
        <v>1.6</v>
      </c>
      <c r="F12">
        <f t="shared" si="0"/>
        <v>5.3333333333333337E-2</v>
      </c>
      <c r="G12">
        <f t="shared" ref="G12:G84" si="1">D12/30</f>
        <v>7.833333333333333</v>
      </c>
    </row>
    <row r="13" spans="1:9" ht="16">
      <c r="A13" s="1" t="s">
        <v>30</v>
      </c>
      <c r="B13" s="2" t="s">
        <v>29</v>
      </c>
      <c r="C13" t="s">
        <v>7</v>
      </c>
      <c r="D13" s="8">
        <v>153</v>
      </c>
      <c r="E13" s="7">
        <f>Sheet2!G12</f>
        <v>1</v>
      </c>
      <c r="F13">
        <f t="shared" si="0"/>
        <v>3.3333333333333333E-2</v>
      </c>
      <c r="G13">
        <f t="shared" si="1"/>
        <v>5.0999999999999996</v>
      </c>
    </row>
    <row r="14" spans="1:9" ht="16">
      <c r="A14" s="1" t="s">
        <v>32</v>
      </c>
      <c r="B14" s="2" t="s">
        <v>31</v>
      </c>
      <c r="C14" t="s">
        <v>7</v>
      </c>
      <c r="D14" s="8">
        <v>103</v>
      </c>
      <c r="E14" s="7">
        <f>Sheet2!G8</f>
        <v>3.5</v>
      </c>
      <c r="F14">
        <f t="shared" si="0"/>
        <v>0.11666666666666667</v>
      </c>
      <c r="G14">
        <f t="shared" si="1"/>
        <v>3.4333333333333331</v>
      </c>
    </row>
    <row r="15" spans="1:9" ht="16">
      <c r="A15" s="1" t="s">
        <v>34</v>
      </c>
      <c r="B15" s="2" t="s">
        <v>33</v>
      </c>
      <c r="C15" t="s">
        <v>19</v>
      </c>
      <c r="D15" s="8">
        <v>115</v>
      </c>
      <c r="E15" s="7">
        <f>Sheet2!G8</f>
        <v>3.5</v>
      </c>
      <c r="F15">
        <f t="shared" si="0"/>
        <v>0.11666666666666667</v>
      </c>
      <c r="G15">
        <f t="shared" si="1"/>
        <v>3.8333333333333335</v>
      </c>
    </row>
    <row r="16" spans="1:9" ht="16">
      <c r="A16" s="1" t="s">
        <v>35</v>
      </c>
      <c r="B16" s="2" t="s">
        <v>33</v>
      </c>
      <c r="C16" t="s">
        <v>19</v>
      </c>
      <c r="D16" s="8">
        <v>232</v>
      </c>
      <c r="E16" s="7">
        <f>Sheet2!G16</f>
        <v>1.26</v>
      </c>
      <c r="F16">
        <f t="shared" si="0"/>
        <v>4.2000000000000003E-2</v>
      </c>
      <c r="G16">
        <f t="shared" si="1"/>
        <v>7.7333333333333334</v>
      </c>
    </row>
    <row r="17" spans="1:7" ht="16">
      <c r="A17" s="1" t="s">
        <v>36</v>
      </c>
      <c r="B17" s="2" t="s">
        <v>37</v>
      </c>
      <c r="C17" t="s">
        <v>19</v>
      </c>
      <c r="D17" s="8">
        <v>154</v>
      </c>
      <c r="E17" s="7">
        <f>Sheet2!G8</f>
        <v>3.5</v>
      </c>
      <c r="F17">
        <f t="shared" si="0"/>
        <v>0.11666666666666667</v>
      </c>
      <c r="G17">
        <f t="shared" si="1"/>
        <v>5.1333333333333337</v>
      </c>
    </row>
    <row r="18" spans="1:7" ht="16">
      <c r="A18" s="1" t="s">
        <v>39</v>
      </c>
      <c r="B18" s="2" t="s">
        <v>38</v>
      </c>
      <c r="C18" t="s">
        <v>19</v>
      </c>
      <c r="D18" s="8">
        <v>139</v>
      </c>
      <c r="E18" s="7">
        <f>Sheet2!E16</f>
        <v>1.3</v>
      </c>
      <c r="F18">
        <f t="shared" si="0"/>
        <v>4.3333333333333335E-2</v>
      </c>
      <c r="G18">
        <f t="shared" si="1"/>
        <v>4.6333333333333337</v>
      </c>
    </row>
    <row r="19" spans="1:7" ht="16">
      <c r="A19" s="1" t="s">
        <v>41</v>
      </c>
      <c r="B19" s="2" t="s">
        <v>40</v>
      </c>
      <c r="C19" t="s">
        <v>19</v>
      </c>
      <c r="D19" s="8">
        <v>172</v>
      </c>
      <c r="E19" s="7">
        <f>Sheet2!E8</f>
        <v>3.3</v>
      </c>
      <c r="F19">
        <f t="shared" si="0"/>
        <v>0.11</v>
      </c>
      <c r="G19">
        <f t="shared" si="1"/>
        <v>5.7333333333333334</v>
      </c>
    </row>
    <row r="20" spans="1:7" ht="16">
      <c r="A20" s="1" t="s">
        <v>43</v>
      </c>
      <c r="B20" s="2" t="s">
        <v>42</v>
      </c>
      <c r="C20" t="s">
        <v>19</v>
      </c>
      <c r="D20" s="8">
        <v>155</v>
      </c>
      <c r="E20" s="7">
        <f>Sheet2!E4</f>
        <v>1.4</v>
      </c>
      <c r="F20">
        <f t="shared" si="0"/>
        <v>4.6666666666666662E-2</v>
      </c>
      <c r="G20">
        <f t="shared" si="1"/>
        <v>5.166666666666667</v>
      </c>
    </row>
    <row r="21" spans="1:7" ht="16">
      <c r="A21" s="1" t="s">
        <v>45</v>
      </c>
      <c r="B21" s="2" t="s">
        <v>44</v>
      </c>
      <c r="C21" t="s">
        <v>19</v>
      </c>
      <c r="D21" s="8">
        <v>201</v>
      </c>
      <c r="E21" s="7">
        <f>Sheet2!E8</f>
        <v>3.3</v>
      </c>
      <c r="F21">
        <f t="shared" si="0"/>
        <v>0.11</v>
      </c>
      <c r="G21">
        <f t="shared" si="1"/>
        <v>6.7</v>
      </c>
    </row>
    <row r="22" spans="1:7" ht="16">
      <c r="A22" s="1" t="s">
        <v>47</v>
      </c>
      <c r="B22" t="s">
        <v>46</v>
      </c>
      <c r="C22" t="s">
        <v>19</v>
      </c>
      <c r="D22" s="8">
        <v>120</v>
      </c>
      <c r="E22" s="7">
        <f>Sheet2!E8</f>
        <v>3.3</v>
      </c>
      <c r="F22">
        <f t="shared" si="0"/>
        <v>0.11</v>
      </c>
      <c r="G22">
        <f t="shared" si="1"/>
        <v>4</v>
      </c>
    </row>
    <row r="23" spans="1:7" ht="16">
      <c r="A23" s="1" t="s">
        <v>49</v>
      </c>
      <c r="B23" s="2" t="s">
        <v>48</v>
      </c>
      <c r="C23" t="s">
        <v>19</v>
      </c>
      <c r="D23" s="8">
        <v>121</v>
      </c>
      <c r="E23" s="7">
        <f>Sheet2!D8</f>
        <v>3.3</v>
      </c>
      <c r="F23">
        <f t="shared" si="0"/>
        <v>0.11</v>
      </c>
      <c r="G23">
        <f t="shared" si="1"/>
        <v>4.0333333333333332</v>
      </c>
    </row>
    <row r="24" spans="1:7" ht="16">
      <c r="A24" s="1" t="s">
        <v>51</v>
      </c>
      <c r="B24" s="2" t="s">
        <v>50</v>
      </c>
      <c r="C24" t="s">
        <v>19</v>
      </c>
      <c r="D24" s="8">
        <v>112</v>
      </c>
      <c r="E24" s="7">
        <f>Sheet2!D8</f>
        <v>3.3</v>
      </c>
      <c r="F24">
        <f t="shared" si="0"/>
        <v>0.11</v>
      </c>
      <c r="G24">
        <f t="shared" si="1"/>
        <v>3.7333333333333334</v>
      </c>
    </row>
    <row r="25" spans="1:7" ht="16">
      <c r="A25" s="1" t="s">
        <v>53</v>
      </c>
      <c r="B25" s="2" t="s">
        <v>52</v>
      </c>
      <c r="C25" t="s">
        <v>19</v>
      </c>
      <c r="D25" s="8">
        <v>223</v>
      </c>
      <c r="E25" s="7">
        <f>Sheet2!D8</f>
        <v>3.3</v>
      </c>
      <c r="F25">
        <f t="shared" si="0"/>
        <v>0.11</v>
      </c>
      <c r="G25">
        <f t="shared" si="1"/>
        <v>7.4333333333333336</v>
      </c>
    </row>
    <row r="26" spans="1:7" ht="16">
      <c r="A26" s="4" t="s">
        <v>59</v>
      </c>
      <c r="F26">
        <f t="shared" si="0"/>
        <v>0</v>
      </c>
      <c r="G26">
        <f t="shared" si="1"/>
        <v>0</v>
      </c>
    </row>
    <row r="27" spans="1:7" ht="16">
      <c r="A27" s="5" t="s">
        <v>70</v>
      </c>
      <c r="B27" t="s">
        <v>60</v>
      </c>
      <c r="C27" t="s">
        <v>7</v>
      </c>
      <c r="D27" s="8">
        <v>0</v>
      </c>
      <c r="F27">
        <f t="shared" si="0"/>
        <v>0</v>
      </c>
      <c r="G27">
        <f t="shared" si="1"/>
        <v>0</v>
      </c>
    </row>
    <row r="28" spans="1:7" ht="16">
      <c r="A28" s="1" t="s">
        <v>71</v>
      </c>
      <c r="B28" s="2" t="s">
        <v>61</v>
      </c>
      <c r="C28" t="s">
        <v>7</v>
      </c>
      <c r="D28" s="8">
        <v>68</v>
      </c>
      <c r="E28" s="7">
        <f>Sheet2!G16</f>
        <v>1.26</v>
      </c>
      <c r="F28">
        <f t="shared" si="0"/>
        <v>4.2000000000000003E-2</v>
      </c>
      <c r="G28">
        <f t="shared" si="1"/>
        <v>2.2666666666666666</v>
      </c>
    </row>
    <row r="29" spans="1:7" ht="16">
      <c r="A29" s="4" t="s">
        <v>72</v>
      </c>
      <c r="B29" t="s">
        <v>62</v>
      </c>
      <c r="C29" t="s">
        <v>7</v>
      </c>
      <c r="D29" s="8">
        <v>54</v>
      </c>
      <c r="E29" s="7">
        <f>Sheet2!G24</f>
        <v>1.4</v>
      </c>
      <c r="F29">
        <f t="shared" si="0"/>
        <v>4.6666666666666662E-2</v>
      </c>
      <c r="G29">
        <f t="shared" si="1"/>
        <v>1.8</v>
      </c>
    </row>
    <row r="30" spans="1:7" ht="16">
      <c r="A30" s="1" t="s">
        <v>73</v>
      </c>
      <c r="B30" s="2" t="s">
        <v>63</v>
      </c>
      <c r="C30" t="s">
        <v>7</v>
      </c>
      <c r="D30" s="8">
        <v>50</v>
      </c>
      <c r="E30" s="7">
        <f>Sheet2!G16</f>
        <v>1.26</v>
      </c>
      <c r="F30">
        <f t="shared" si="0"/>
        <v>4.2000000000000003E-2</v>
      </c>
      <c r="G30">
        <f t="shared" si="1"/>
        <v>1.6666666666666667</v>
      </c>
    </row>
    <row r="31" spans="1:7" ht="16">
      <c r="A31" s="1" t="s">
        <v>74</v>
      </c>
      <c r="B31" s="2" t="s">
        <v>64</v>
      </c>
      <c r="C31" t="s">
        <v>7</v>
      </c>
      <c r="D31" s="8">
        <v>65</v>
      </c>
      <c r="E31" s="7">
        <f>Sheet2!G12</f>
        <v>1</v>
      </c>
      <c r="F31">
        <f t="shared" si="0"/>
        <v>3.3333333333333333E-2</v>
      </c>
      <c r="G31">
        <f t="shared" si="1"/>
        <v>2.1666666666666665</v>
      </c>
    </row>
    <row r="32" spans="1:7" ht="16">
      <c r="A32" s="1" t="s">
        <v>75</v>
      </c>
      <c r="B32" s="2" t="s">
        <v>65</v>
      </c>
      <c r="C32" t="s">
        <v>7</v>
      </c>
      <c r="D32" s="8">
        <v>76</v>
      </c>
      <c r="E32" s="7">
        <f>Sheet2!G20</f>
        <v>0.9</v>
      </c>
      <c r="F32">
        <f t="shared" si="0"/>
        <v>3.0000000000000002E-2</v>
      </c>
      <c r="G32">
        <f t="shared" si="1"/>
        <v>2.5333333333333332</v>
      </c>
    </row>
    <row r="33" spans="1:7" ht="16">
      <c r="A33" s="1" t="s">
        <v>76</v>
      </c>
      <c r="B33" s="2" t="s">
        <v>66</v>
      </c>
      <c r="C33" t="s">
        <v>7</v>
      </c>
      <c r="D33" s="8">
        <v>50</v>
      </c>
      <c r="E33" s="7">
        <f>Sheet2!G24</f>
        <v>1.4</v>
      </c>
      <c r="F33">
        <f t="shared" si="0"/>
        <v>4.6666666666666662E-2</v>
      </c>
      <c r="G33">
        <f t="shared" si="1"/>
        <v>1.6666666666666667</v>
      </c>
    </row>
    <row r="34" spans="1:7" ht="16">
      <c r="A34" s="1" t="s">
        <v>77</v>
      </c>
      <c r="B34" t="s">
        <v>67</v>
      </c>
      <c r="C34" t="s">
        <v>7</v>
      </c>
      <c r="D34" s="8">
        <v>57</v>
      </c>
      <c r="E34" s="7">
        <f>Sheet2!G16</f>
        <v>1.26</v>
      </c>
      <c r="F34">
        <f t="shared" si="0"/>
        <v>4.2000000000000003E-2</v>
      </c>
      <c r="G34">
        <f t="shared" si="1"/>
        <v>1.9</v>
      </c>
    </row>
    <row r="35" spans="1:7" ht="16">
      <c r="A35" s="1" t="s">
        <v>78</v>
      </c>
      <c r="B35" s="2" t="s">
        <v>68</v>
      </c>
      <c r="C35" t="s">
        <v>7</v>
      </c>
      <c r="D35" s="8">
        <v>68</v>
      </c>
      <c r="E35" s="7">
        <f>Sheet2!G8</f>
        <v>3.5</v>
      </c>
      <c r="F35">
        <f t="shared" si="0"/>
        <v>0.11666666666666667</v>
      </c>
      <c r="G35">
        <f t="shared" si="1"/>
        <v>2.2666666666666666</v>
      </c>
    </row>
    <row r="36" spans="1:7" ht="16">
      <c r="A36" s="1" t="s">
        <v>79</v>
      </c>
      <c r="B36" s="2" t="s">
        <v>69</v>
      </c>
      <c r="C36" t="s">
        <v>7</v>
      </c>
      <c r="D36" s="8">
        <v>51</v>
      </c>
      <c r="E36" s="7">
        <f>Sheet2!G8</f>
        <v>3.5</v>
      </c>
      <c r="F36">
        <f t="shared" si="0"/>
        <v>0.11666666666666667</v>
      </c>
      <c r="G36">
        <f t="shared" si="1"/>
        <v>1.7</v>
      </c>
    </row>
    <row r="37" spans="1:7" ht="16">
      <c r="A37" s="4" t="s">
        <v>92</v>
      </c>
      <c r="B37" s="2" t="s">
        <v>82</v>
      </c>
      <c r="C37" t="s">
        <v>7</v>
      </c>
      <c r="D37" s="8">
        <v>75</v>
      </c>
      <c r="E37" s="7">
        <f>Sheet2!G4</f>
        <v>1.6</v>
      </c>
      <c r="F37">
        <f t="shared" si="0"/>
        <v>5.3333333333333337E-2</v>
      </c>
      <c r="G37">
        <f t="shared" si="1"/>
        <v>2.5</v>
      </c>
    </row>
    <row r="38" spans="1:7" ht="16">
      <c r="A38" s="1" t="s">
        <v>93</v>
      </c>
      <c r="B38" s="2" t="s">
        <v>83</v>
      </c>
      <c r="C38" t="s">
        <v>7</v>
      </c>
      <c r="D38" s="8">
        <v>94</v>
      </c>
      <c r="E38" s="7">
        <f>Sheet2!G24</f>
        <v>1.4</v>
      </c>
      <c r="F38">
        <f t="shared" si="0"/>
        <v>4.6666666666666662E-2</v>
      </c>
      <c r="G38">
        <f t="shared" si="1"/>
        <v>3.1333333333333333</v>
      </c>
    </row>
    <row r="39" spans="1:7" ht="16">
      <c r="A39" s="1" t="s">
        <v>94</v>
      </c>
      <c r="B39" s="2" t="s">
        <v>84</v>
      </c>
      <c r="C39" t="s">
        <v>7</v>
      </c>
      <c r="D39" s="8">
        <v>88</v>
      </c>
      <c r="E39" s="7">
        <f>Sheet2!G16</f>
        <v>1.26</v>
      </c>
      <c r="F39">
        <f t="shared" si="0"/>
        <v>4.2000000000000003E-2</v>
      </c>
      <c r="G39">
        <f t="shared" si="1"/>
        <v>2.9333333333333331</v>
      </c>
    </row>
    <row r="40" spans="1:7" ht="16">
      <c r="A40" s="1" t="s">
        <v>95</v>
      </c>
      <c r="B40" s="2" t="s">
        <v>85</v>
      </c>
      <c r="C40" t="s">
        <v>7</v>
      </c>
      <c r="D40" s="8">
        <v>83</v>
      </c>
      <c r="E40" s="7">
        <f>Sheet2!G16</f>
        <v>1.26</v>
      </c>
      <c r="F40">
        <f t="shared" si="0"/>
        <v>4.2000000000000003E-2</v>
      </c>
      <c r="G40">
        <f t="shared" si="1"/>
        <v>2.7666666666666666</v>
      </c>
    </row>
    <row r="41" spans="1:7" ht="16">
      <c r="A41" s="1" t="s">
        <v>96</v>
      </c>
      <c r="B41" s="2" t="s">
        <v>86</v>
      </c>
      <c r="C41" t="s">
        <v>7</v>
      </c>
      <c r="D41" s="8">
        <v>79</v>
      </c>
      <c r="E41" s="7">
        <f>Sheet2!G4</f>
        <v>1.6</v>
      </c>
      <c r="F41">
        <f t="shared" si="0"/>
        <v>5.3333333333333337E-2</v>
      </c>
      <c r="G41">
        <f t="shared" si="1"/>
        <v>2.6333333333333333</v>
      </c>
    </row>
    <row r="42" spans="1:7" ht="16">
      <c r="A42" s="1" t="s">
        <v>97</v>
      </c>
      <c r="B42" s="2" t="s">
        <v>87</v>
      </c>
      <c r="C42" t="s">
        <v>7</v>
      </c>
      <c r="D42" s="8">
        <v>50</v>
      </c>
      <c r="E42" s="7">
        <f>Sheet2!G4</f>
        <v>1.6</v>
      </c>
      <c r="F42">
        <f t="shared" si="0"/>
        <v>5.3333333333333337E-2</v>
      </c>
      <c r="G42">
        <f t="shared" si="1"/>
        <v>1.6666666666666667</v>
      </c>
    </row>
    <row r="43" spans="1:7" ht="16">
      <c r="A43" s="1" t="s">
        <v>98</v>
      </c>
      <c r="B43" s="2" t="s">
        <v>88</v>
      </c>
      <c r="C43" t="s">
        <v>7</v>
      </c>
      <c r="D43" s="8">
        <v>53</v>
      </c>
      <c r="E43" s="7">
        <f>Sheet2!G4</f>
        <v>1.6</v>
      </c>
      <c r="F43">
        <f t="shared" si="0"/>
        <v>5.3333333333333337E-2</v>
      </c>
      <c r="G43">
        <f t="shared" si="1"/>
        <v>1.7666666666666666</v>
      </c>
    </row>
    <row r="44" spans="1:7" ht="16">
      <c r="A44" s="1" t="s">
        <v>99</v>
      </c>
      <c r="B44" s="2" t="s">
        <v>89</v>
      </c>
      <c r="C44" t="s">
        <v>7</v>
      </c>
      <c r="D44" s="8">
        <v>56</v>
      </c>
      <c r="E44" s="7">
        <f>Sheet2!G4</f>
        <v>1.6</v>
      </c>
      <c r="F44">
        <f t="shared" si="0"/>
        <v>5.3333333333333337E-2</v>
      </c>
      <c r="G44">
        <f t="shared" si="1"/>
        <v>1.8666666666666667</v>
      </c>
    </row>
    <row r="45" spans="1:7" ht="16">
      <c r="A45" s="1" t="s">
        <v>100</v>
      </c>
      <c r="B45" s="2" t="s">
        <v>90</v>
      </c>
      <c r="C45" t="s">
        <v>19</v>
      </c>
      <c r="D45" s="8">
        <v>52</v>
      </c>
      <c r="E45" s="7">
        <f>Sheet2!G4</f>
        <v>1.6</v>
      </c>
      <c r="F45">
        <f t="shared" si="0"/>
        <v>5.3333333333333337E-2</v>
      </c>
      <c r="G45">
        <f t="shared" si="1"/>
        <v>1.7333333333333334</v>
      </c>
    </row>
    <row r="46" spans="1:7" ht="16">
      <c r="A46" s="5" t="s">
        <v>101</v>
      </c>
      <c r="B46" s="2" t="s">
        <v>91</v>
      </c>
      <c r="C46" t="s">
        <v>19</v>
      </c>
      <c r="D46" s="8">
        <v>0</v>
      </c>
      <c r="E46" s="7">
        <v>0</v>
      </c>
      <c r="F46">
        <f t="shared" si="0"/>
        <v>0</v>
      </c>
      <c r="G46">
        <f t="shared" si="1"/>
        <v>0</v>
      </c>
    </row>
    <row r="47" spans="1:7" ht="16">
      <c r="A47" s="1" t="s">
        <v>121</v>
      </c>
      <c r="B47" s="2" t="s">
        <v>102</v>
      </c>
      <c r="C47" t="s">
        <v>19</v>
      </c>
      <c r="D47" s="8">
        <v>66</v>
      </c>
      <c r="E47" s="7">
        <f>Sheet2!G16</f>
        <v>1.26</v>
      </c>
      <c r="F47">
        <f t="shared" si="0"/>
        <v>4.2000000000000003E-2</v>
      </c>
      <c r="G47">
        <f t="shared" si="1"/>
        <v>2.2000000000000002</v>
      </c>
    </row>
    <row r="48" spans="1:7" ht="16">
      <c r="A48" s="1" t="s">
        <v>120</v>
      </c>
      <c r="B48" s="2" t="s">
        <v>103</v>
      </c>
      <c r="C48" t="s">
        <v>19</v>
      </c>
      <c r="D48" s="8">
        <v>51</v>
      </c>
      <c r="E48" s="7">
        <f>Sheet2!G4</f>
        <v>1.6</v>
      </c>
      <c r="F48">
        <f t="shared" si="0"/>
        <v>5.3333333333333337E-2</v>
      </c>
      <c r="G48">
        <f t="shared" si="1"/>
        <v>1.7</v>
      </c>
    </row>
    <row r="49" spans="1:7" ht="16">
      <c r="A49" s="1" t="s">
        <v>119</v>
      </c>
      <c r="B49" s="2" t="s">
        <v>104</v>
      </c>
      <c r="C49" t="s">
        <v>19</v>
      </c>
      <c r="D49" s="8">
        <v>75</v>
      </c>
      <c r="E49" s="7">
        <f>Sheet2!G4</f>
        <v>1.6</v>
      </c>
      <c r="F49">
        <f t="shared" si="0"/>
        <v>5.3333333333333337E-2</v>
      </c>
      <c r="G49">
        <f t="shared" si="1"/>
        <v>2.5</v>
      </c>
    </row>
    <row r="50" spans="1:7">
      <c r="A50" s="6" t="s">
        <v>118</v>
      </c>
      <c r="B50" s="2" t="s">
        <v>105</v>
      </c>
      <c r="C50" t="s">
        <v>19</v>
      </c>
      <c r="D50" s="8">
        <v>61</v>
      </c>
      <c r="E50" s="7">
        <f>Sheet2!G16</f>
        <v>1.26</v>
      </c>
      <c r="F50">
        <f t="shared" si="0"/>
        <v>4.2000000000000003E-2</v>
      </c>
      <c r="G50">
        <f t="shared" si="1"/>
        <v>2.0333333333333332</v>
      </c>
    </row>
    <row r="51" spans="1:7">
      <c r="A51" s="6" t="s">
        <v>117</v>
      </c>
      <c r="B51" s="2" t="s">
        <v>106</v>
      </c>
      <c r="C51" t="s">
        <v>19</v>
      </c>
      <c r="D51" s="8">
        <v>50</v>
      </c>
      <c r="E51" s="7">
        <f>Sheet2!G8</f>
        <v>3.5</v>
      </c>
      <c r="F51">
        <f t="shared" si="0"/>
        <v>0.11666666666666667</v>
      </c>
      <c r="G51">
        <f t="shared" si="1"/>
        <v>1.6666666666666667</v>
      </c>
    </row>
    <row r="52" spans="1:7" ht="16">
      <c r="A52" s="1" t="s">
        <v>116</v>
      </c>
      <c r="B52" s="2" t="s">
        <v>107</v>
      </c>
      <c r="C52" t="s">
        <v>19</v>
      </c>
      <c r="D52" s="8">
        <v>86</v>
      </c>
      <c r="E52" s="7">
        <f>Sheet2!G28</f>
        <v>0.36</v>
      </c>
      <c r="F52">
        <f t="shared" si="0"/>
        <v>1.2E-2</v>
      </c>
      <c r="G52">
        <f t="shared" si="1"/>
        <v>2.8666666666666667</v>
      </c>
    </row>
    <row r="53" spans="1:7" ht="16">
      <c r="A53" s="1" t="s">
        <v>115</v>
      </c>
      <c r="B53" s="2" t="s">
        <v>108</v>
      </c>
      <c r="C53" t="s">
        <v>19</v>
      </c>
      <c r="D53" s="8">
        <v>54</v>
      </c>
      <c r="E53" s="7">
        <f>Sheet2!G8</f>
        <v>3.5</v>
      </c>
      <c r="F53">
        <f t="shared" si="0"/>
        <v>0.11666666666666667</v>
      </c>
      <c r="G53">
        <f t="shared" si="1"/>
        <v>1.8</v>
      </c>
    </row>
    <row r="54" spans="1:7" ht="16">
      <c r="A54" s="1" t="s">
        <v>114</v>
      </c>
      <c r="B54" s="2" t="s">
        <v>109</v>
      </c>
      <c r="C54" t="s">
        <v>19</v>
      </c>
      <c r="D54" s="8">
        <v>60</v>
      </c>
      <c r="E54" s="7">
        <f>Sheet2!G16</f>
        <v>1.26</v>
      </c>
      <c r="F54">
        <f t="shared" si="0"/>
        <v>4.2000000000000003E-2</v>
      </c>
      <c r="G54">
        <f t="shared" si="1"/>
        <v>2</v>
      </c>
    </row>
    <row r="55" spans="1:7" ht="16">
      <c r="A55" s="1" t="s">
        <v>113</v>
      </c>
      <c r="B55" s="2" t="s">
        <v>110</v>
      </c>
      <c r="C55" t="s">
        <v>19</v>
      </c>
      <c r="D55" s="8">
        <v>54</v>
      </c>
      <c r="E55" s="7">
        <f>Sheet2!F16</f>
        <v>1.34</v>
      </c>
      <c r="F55">
        <f t="shared" si="0"/>
        <v>4.4666666666666667E-2</v>
      </c>
      <c r="G55">
        <f t="shared" si="1"/>
        <v>1.8</v>
      </c>
    </row>
    <row r="56" spans="1:7" ht="16">
      <c r="A56" s="4" t="s">
        <v>112</v>
      </c>
      <c r="B56" s="2" t="s">
        <v>111</v>
      </c>
      <c r="C56" t="s">
        <v>19</v>
      </c>
      <c r="D56" s="8">
        <v>85</v>
      </c>
      <c r="E56" s="7">
        <f>Sheet2!F4</f>
        <v>1.5</v>
      </c>
      <c r="F56">
        <f>E56/30</f>
        <v>0.05</v>
      </c>
      <c r="G56">
        <f t="shared" si="1"/>
        <v>2.8333333333333335</v>
      </c>
    </row>
    <row r="57" spans="1:7" ht="16">
      <c r="A57" s="1" t="s">
        <v>142</v>
      </c>
      <c r="B57" s="2" t="s">
        <v>123</v>
      </c>
      <c r="C57" t="s">
        <v>19</v>
      </c>
      <c r="D57" s="8">
        <v>60</v>
      </c>
      <c r="E57" s="7">
        <f>Sheet2!F8</f>
        <v>3.5</v>
      </c>
      <c r="F57">
        <f t="shared" si="0"/>
        <v>0.11666666666666667</v>
      </c>
      <c r="G57">
        <f t="shared" si="1"/>
        <v>2</v>
      </c>
    </row>
    <row r="58" spans="1:7" ht="16">
      <c r="A58" s="1" t="s">
        <v>141</v>
      </c>
      <c r="B58" s="2" t="s">
        <v>124</v>
      </c>
      <c r="C58" t="s">
        <v>19</v>
      </c>
      <c r="D58" s="8">
        <v>58</v>
      </c>
      <c r="E58" s="7">
        <f>Sheet2!F4</f>
        <v>1.5</v>
      </c>
      <c r="F58">
        <f t="shared" si="0"/>
        <v>0.05</v>
      </c>
      <c r="G58">
        <f t="shared" si="1"/>
        <v>1.9333333333333333</v>
      </c>
    </row>
    <row r="59" spans="1:7" ht="16">
      <c r="A59" s="1" t="s">
        <v>140</v>
      </c>
      <c r="B59" s="2" t="s">
        <v>125</v>
      </c>
      <c r="C59" t="s">
        <v>19</v>
      </c>
      <c r="D59" s="8">
        <v>77</v>
      </c>
      <c r="E59" s="7">
        <f>Sheet2!F8</f>
        <v>3.5</v>
      </c>
      <c r="F59">
        <f t="shared" si="0"/>
        <v>0.11666666666666667</v>
      </c>
      <c r="G59">
        <f t="shared" si="1"/>
        <v>2.5666666666666669</v>
      </c>
    </row>
    <row r="60" spans="1:7" ht="16">
      <c r="A60" s="1" t="s">
        <v>139</v>
      </c>
      <c r="B60" s="2" t="s">
        <v>126</v>
      </c>
      <c r="C60" t="s">
        <v>19</v>
      </c>
      <c r="D60" s="8">
        <v>62</v>
      </c>
      <c r="E60" s="7">
        <f>Sheet2!G16</f>
        <v>1.26</v>
      </c>
      <c r="F60">
        <f t="shared" si="0"/>
        <v>4.2000000000000003E-2</v>
      </c>
      <c r="G60">
        <f t="shared" si="1"/>
        <v>2.0666666666666669</v>
      </c>
    </row>
    <row r="61" spans="1:7" ht="16">
      <c r="A61" s="1" t="s">
        <v>138</v>
      </c>
      <c r="B61" s="2" t="s">
        <v>127</v>
      </c>
      <c r="C61" t="s">
        <v>19</v>
      </c>
      <c r="D61" s="8">
        <v>83</v>
      </c>
      <c r="E61" s="7">
        <f>Sheet2!F16</f>
        <v>1.34</v>
      </c>
      <c r="F61">
        <f t="shared" si="0"/>
        <v>4.4666666666666667E-2</v>
      </c>
      <c r="G61">
        <f t="shared" si="1"/>
        <v>2.7666666666666666</v>
      </c>
    </row>
    <row r="62" spans="1:7" ht="16">
      <c r="A62" s="1" t="s">
        <v>137</v>
      </c>
      <c r="B62" s="2" t="s">
        <v>128</v>
      </c>
      <c r="C62" t="s">
        <v>19</v>
      </c>
      <c r="D62" s="8">
        <v>53</v>
      </c>
      <c r="E62" s="7">
        <f>Sheet2!F8</f>
        <v>3.5</v>
      </c>
      <c r="F62">
        <f t="shared" si="0"/>
        <v>0.11666666666666667</v>
      </c>
      <c r="G62">
        <f t="shared" si="1"/>
        <v>1.7666666666666666</v>
      </c>
    </row>
    <row r="63" spans="1:7" ht="16">
      <c r="A63" s="4" t="s">
        <v>136</v>
      </c>
      <c r="B63" s="2" t="s">
        <v>129</v>
      </c>
      <c r="C63" t="s">
        <v>19</v>
      </c>
      <c r="D63" s="8">
        <v>94</v>
      </c>
      <c r="E63" s="7">
        <f>Sheet2!F4</f>
        <v>1.5</v>
      </c>
      <c r="F63">
        <f t="shared" si="0"/>
        <v>0.05</v>
      </c>
      <c r="G63">
        <f t="shared" si="1"/>
        <v>3.1333333333333333</v>
      </c>
    </row>
    <row r="64" spans="1:7" ht="16">
      <c r="A64" s="4" t="s">
        <v>135</v>
      </c>
      <c r="B64" s="2" t="s">
        <v>130</v>
      </c>
      <c r="C64" t="s">
        <v>19</v>
      </c>
      <c r="D64" s="8">
        <v>63</v>
      </c>
      <c r="E64" s="7">
        <f>Sheet2!F8</f>
        <v>3.5</v>
      </c>
      <c r="F64">
        <f t="shared" si="0"/>
        <v>0.11666666666666667</v>
      </c>
      <c r="G64">
        <f t="shared" si="1"/>
        <v>2.1</v>
      </c>
    </row>
    <row r="65" spans="1:7" ht="16">
      <c r="A65" s="1" t="s">
        <v>134</v>
      </c>
      <c r="B65" s="2" t="s">
        <v>131</v>
      </c>
      <c r="C65" t="s">
        <v>19</v>
      </c>
      <c r="D65" s="8">
        <v>79</v>
      </c>
      <c r="E65" s="7">
        <f>Sheet2!E8</f>
        <v>3.3</v>
      </c>
      <c r="F65">
        <f t="shared" si="0"/>
        <v>0.11</v>
      </c>
      <c r="G65">
        <f t="shared" si="1"/>
        <v>2.6333333333333333</v>
      </c>
    </row>
    <row r="66" spans="1:7" ht="16">
      <c r="A66" s="1" t="s">
        <v>133</v>
      </c>
      <c r="B66" s="2" t="s">
        <v>132</v>
      </c>
      <c r="C66" t="s">
        <v>19</v>
      </c>
      <c r="D66" s="8">
        <v>65</v>
      </c>
      <c r="E66" s="7">
        <f>Sheet2!E8</f>
        <v>3.3</v>
      </c>
      <c r="F66">
        <f t="shared" si="0"/>
        <v>0.11</v>
      </c>
      <c r="G66">
        <f t="shared" si="1"/>
        <v>2.1666666666666665</v>
      </c>
    </row>
    <row r="67" spans="1:7" ht="16">
      <c r="A67" s="1" t="s">
        <v>161</v>
      </c>
      <c r="B67" s="2" t="s">
        <v>143</v>
      </c>
      <c r="D67" s="8">
        <v>58</v>
      </c>
      <c r="E67" s="7">
        <f>Sheet2!E8</f>
        <v>3.3</v>
      </c>
      <c r="F67">
        <f t="shared" si="0"/>
        <v>0.11</v>
      </c>
      <c r="G67">
        <f t="shared" si="1"/>
        <v>1.9333333333333333</v>
      </c>
    </row>
    <row r="68" spans="1:7" ht="16">
      <c r="A68" s="1" t="s">
        <v>160</v>
      </c>
      <c r="B68" s="2" t="s">
        <v>144</v>
      </c>
      <c r="D68" s="8">
        <v>61</v>
      </c>
      <c r="E68" s="7">
        <f>Sheet2!E4</f>
        <v>1.4</v>
      </c>
      <c r="F68">
        <f t="shared" si="0"/>
        <v>4.6666666666666662E-2</v>
      </c>
      <c r="G68">
        <f t="shared" si="1"/>
        <v>2.0333333333333332</v>
      </c>
    </row>
    <row r="69" spans="1:7" ht="16">
      <c r="A69" s="4" t="s">
        <v>159</v>
      </c>
      <c r="B69" s="2" t="s">
        <v>145</v>
      </c>
      <c r="D69" s="8">
        <v>52</v>
      </c>
      <c r="E69" s="7">
        <f>Sheet2!E4</f>
        <v>1.4</v>
      </c>
      <c r="F69">
        <f t="shared" si="0"/>
        <v>4.6666666666666662E-2</v>
      </c>
      <c r="G69">
        <f t="shared" si="1"/>
        <v>1.7333333333333334</v>
      </c>
    </row>
    <row r="70" spans="1:7" ht="16">
      <c r="A70" s="1" t="s">
        <v>158</v>
      </c>
      <c r="B70" s="2" t="s">
        <v>162</v>
      </c>
      <c r="D70" s="8">
        <v>61</v>
      </c>
      <c r="E70" s="7">
        <f>Sheet2!E8</f>
        <v>3.3</v>
      </c>
      <c r="F70">
        <f t="shared" ref="F70:F84" si="2">E70/30</f>
        <v>0.11</v>
      </c>
      <c r="G70">
        <f t="shared" si="1"/>
        <v>2.0333333333333332</v>
      </c>
    </row>
    <row r="71" spans="1:7" ht="16">
      <c r="A71" s="1" t="s">
        <v>157</v>
      </c>
      <c r="B71" s="2" t="s">
        <v>146</v>
      </c>
      <c r="D71" s="8">
        <v>62</v>
      </c>
      <c r="E71" s="7">
        <f>Sheet2!E8</f>
        <v>3.3</v>
      </c>
      <c r="F71">
        <f t="shared" si="2"/>
        <v>0.11</v>
      </c>
      <c r="G71">
        <f t="shared" si="1"/>
        <v>2.0666666666666669</v>
      </c>
    </row>
    <row r="72" spans="1:7" ht="16">
      <c r="A72" s="1" t="s">
        <v>156</v>
      </c>
      <c r="B72" s="2" t="s">
        <v>147</v>
      </c>
      <c r="D72" s="8">
        <v>56</v>
      </c>
      <c r="E72" s="7">
        <f>Sheet2!E4</f>
        <v>1.4</v>
      </c>
      <c r="F72">
        <f t="shared" si="2"/>
        <v>4.6666666666666662E-2</v>
      </c>
      <c r="G72">
        <f t="shared" si="1"/>
        <v>1.8666666666666667</v>
      </c>
    </row>
    <row r="73" spans="1:7" ht="16">
      <c r="A73" s="1" t="s">
        <v>155</v>
      </c>
      <c r="B73" s="2" t="s">
        <v>148</v>
      </c>
      <c r="D73" s="8">
        <v>53</v>
      </c>
      <c r="E73" s="7">
        <f>Sheet2!E8</f>
        <v>3.3</v>
      </c>
      <c r="F73">
        <f t="shared" si="2"/>
        <v>0.11</v>
      </c>
      <c r="G73">
        <f t="shared" si="1"/>
        <v>1.7666666666666666</v>
      </c>
    </row>
    <row r="74" spans="1:7" ht="16">
      <c r="A74" s="1" t="s">
        <v>154</v>
      </c>
      <c r="B74" s="2" t="s">
        <v>149</v>
      </c>
      <c r="D74" s="8">
        <v>88</v>
      </c>
      <c r="E74" s="7">
        <f>Sheet2!E8</f>
        <v>3.3</v>
      </c>
      <c r="F74">
        <f t="shared" si="2"/>
        <v>0.11</v>
      </c>
      <c r="G74">
        <f t="shared" si="1"/>
        <v>2.9333333333333331</v>
      </c>
    </row>
    <row r="75" spans="1:7" ht="16">
      <c r="A75" s="1" t="s">
        <v>153</v>
      </c>
      <c r="B75" s="2" t="s">
        <v>150</v>
      </c>
      <c r="D75" s="8">
        <v>59</v>
      </c>
      <c r="E75" s="7">
        <f>Sheet2!E8</f>
        <v>3.3</v>
      </c>
      <c r="F75">
        <f t="shared" si="2"/>
        <v>0.11</v>
      </c>
      <c r="G75">
        <f t="shared" si="1"/>
        <v>1.9666666666666666</v>
      </c>
    </row>
    <row r="76" spans="1:7" ht="16">
      <c r="A76" s="1" t="s">
        <v>152</v>
      </c>
      <c r="B76" s="2" t="s">
        <v>151</v>
      </c>
      <c r="D76" s="8">
        <v>52</v>
      </c>
      <c r="E76" s="7">
        <f>Sheet2!E4</f>
        <v>1.4</v>
      </c>
      <c r="F76">
        <f t="shared" si="2"/>
        <v>4.6666666666666662E-2</v>
      </c>
      <c r="G76">
        <f t="shared" si="1"/>
        <v>1.7333333333333334</v>
      </c>
    </row>
    <row r="77" spans="1:7" ht="16">
      <c r="A77" s="1" t="s">
        <v>178</v>
      </c>
      <c r="B77" s="2" t="s">
        <v>163</v>
      </c>
      <c r="D77" s="8">
        <v>55</v>
      </c>
      <c r="E77" s="7">
        <f>Sheet2!E8</f>
        <v>3.3</v>
      </c>
      <c r="F77">
        <f t="shared" si="2"/>
        <v>0.11</v>
      </c>
      <c r="G77">
        <f t="shared" si="1"/>
        <v>1.8333333333333333</v>
      </c>
    </row>
    <row r="78" spans="1:7" ht="16">
      <c r="A78" s="1" t="s">
        <v>177</v>
      </c>
      <c r="B78" s="2" t="s">
        <v>164</v>
      </c>
      <c r="D78" s="8">
        <v>54</v>
      </c>
      <c r="E78" s="7">
        <f>Sheet2!E16</f>
        <v>1.3</v>
      </c>
      <c r="F78">
        <f t="shared" si="2"/>
        <v>4.3333333333333335E-2</v>
      </c>
      <c r="G78">
        <f t="shared" si="1"/>
        <v>1.8</v>
      </c>
    </row>
    <row r="79" spans="1:7" ht="16">
      <c r="A79" s="1" t="s">
        <v>176</v>
      </c>
      <c r="B79" s="2" t="s">
        <v>165</v>
      </c>
      <c r="D79" s="8">
        <v>70</v>
      </c>
      <c r="E79" s="7">
        <f>Sheet2!D16</f>
        <v>1.28</v>
      </c>
      <c r="F79">
        <f t="shared" si="2"/>
        <v>4.2666666666666665E-2</v>
      </c>
      <c r="G79">
        <f t="shared" si="1"/>
        <v>2.3333333333333335</v>
      </c>
    </row>
    <row r="80" spans="1:7" ht="16">
      <c r="A80" s="4" t="s">
        <v>175</v>
      </c>
      <c r="B80" s="2" t="s">
        <v>166</v>
      </c>
      <c r="D80" s="8">
        <v>69</v>
      </c>
      <c r="E80" s="7">
        <f>Sheet2!D16</f>
        <v>1.28</v>
      </c>
      <c r="F80">
        <f t="shared" si="2"/>
        <v>4.2666666666666665E-2</v>
      </c>
      <c r="G80">
        <f t="shared" si="1"/>
        <v>2.2999999999999998</v>
      </c>
    </row>
    <row r="81" spans="1:7" ht="16">
      <c r="A81" s="1" t="s">
        <v>174</v>
      </c>
      <c r="B81" s="2" t="s">
        <v>167</v>
      </c>
      <c r="D81" s="8">
        <v>69</v>
      </c>
      <c r="E81" s="7">
        <f>Sheet2!D16</f>
        <v>1.28</v>
      </c>
      <c r="F81">
        <f t="shared" si="2"/>
        <v>4.2666666666666665E-2</v>
      </c>
      <c r="G81">
        <f t="shared" si="1"/>
        <v>2.2999999999999998</v>
      </c>
    </row>
    <row r="82" spans="1:7" ht="16">
      <c r="A82" s="1" t="s">
        <v>173</v>
      </c>
      <c r="B82" s="2" t="s">
        <v>168</v>
      </c>
      <c r="D82" s="8">
        <v>59</v>
      </c>
      <c r="E82" s="7">
        <f>Sheet2!D8</f>
        <v>3.3</v>
      </c>
      <c r="F82">
        <f t="shared" si="2"/>
        <v>0.11</v>
      </c>
      <c r="G82">
        <f t="shared" si="1"/>
        <v>1.9666666666666666</v>
      </c>
    </row>
    <row r="83" spans="1:7" ht="16">
      <c r="A83" s="1" t="s">
        <v>172</v>
      </c>
      <c r="B83" s="2" t="s">
        <v>169</v>
      </c>
      <c r="D83" s="8">
        <v>62</v>
      </c>
      <c r="E83" s="7">
        <f>Sheet2!D8</f>
        <v>3.3</v>
      </c>
      <c r="F83">
        <f t="shared" si="2"/>
        <v>0.11</v>
      </c>
      <c r="G83">
        <f t="shared" si="1"/>
        <v>2.0666666666666669</v>
      </c>
    </row>
    <row r="84" spans="1:7" ht="16">
      <c r="A84" s="1" t="s">
        <v>171</v>
      </c>
      <c r="B84" s="2" t="s">
        <v>170</v>
      </c>
      <c r="D84" s="8">
        <v>78</v>
      </c>
      <c r="E84" s="7">
        <f>Sheet2!C16</f>
        <v>1.39</v>
      </c>
      <c r="F84">
        <f t="shared" si="2"/>
        <v>4.6333333333333331E-2</v>
      </c>
      <c r="G84">
        <f t="shared" si="1"/>
        <v>2.6</v>
      </c>
    </row>
    <row r="87" spans="1:7" ht="16">
      <c r="A87" s="1" t="s">
        <v>179</v>
      </c>
      <c r="C87" t="s">
        <v>187</v>
      </c>
    </row>
    <row r="88" spans="1:7" ht="16">
      <c r="A88" s="1" t="s">
        <v>180</v>
      </c>
    </row>
    <row r="89" spans="1:7" ht="16">
      <c r="A89" s="1" t="s">
        <v>182</v>
      </c>
      <c r="B89">
        <v>18</v>
      </c>
      <c r="D89" s="8">
        <v>10</v>
      </c>
      <c r="E89" s="7">
        <f>Sheet2!E12</f>
        <v>1</v>
      </c>
      <c r="F89">
        <f>E89*B89/30</f>
        <v>0.6</v>
      </c>
      <c r="G89">
        <f>D89*B89/30</f>
        <v>6</v>
      </c>
    </row>
    <row r="90" spans="1:7" ht="16">
      <c r="A90" s="1" t="s">
        <v>183</v>
      </c>
      <c r="B90">
        <v>12</v>
      </c>
      <c r="D90" s="8">
        <v>10</v>
      </c>
      <c r="E90" s="7">
        <f>Sheet2!E24</f>
        <v>1.4</v>
      </c>
      <c r="F90">
        <f t="shared" ref="F90:F102" si="3">E90*B90/30</f>
        <v>0.55999999999999994</v>
      </c>
      <c r="G90">
        <f t="shared" ref="G90:G102" si="4">D90*B90/30</f>
        <v>4</v>
      </c>
    </row>
    <row r="91" spans="1:7" ht="16">
      <c r="A91" s="1" t="s">
        <v>184</v>
      </c>
      <c r="B91">
        <f>13+15+2</f>
        <v>30</v>
      </c>
      <c r="D91" s="8">
        <v>10</v>
      </c>
      <c r="E91" s="7">
        <f>Sheet2!G16</f>
        <v>1.26</v>
      </c>
      <c r="F91">
        <f t="shared" si="3"/>
        <v>1.26</v>
      </c>
      <c r="G91">
        <f t="shared" si="4"/>
        <v>10</v>
      </c>
    </row>
    <row r="92" spans="1:7" ht="16">
      <c r="A92" s="1" t="s">
        <v>185</v>
      </c>
      <c r="B92">
        <f>37+32+2</f>
        <v>71</v>
      </c>
      <c r="D92" s="8">
        <v>10</v>
      </c>
      <c r="E92" s="7">
        <f>Sheet2!E4</f>
        <v>1.4</v>
      </c>
      <c r="F92">
        <f t="shared" si="3"/>
        <v>3.313333333333333</v>
      </c>
      <c r="G92">
        <f t="shared" si="4"/>
        <v>23.666666666666668</v>
      </c>
    </row>
    <row r="93" spans="1:7" ht="16">
      <c r="A93" s="1" t="s">
        <v>186</v>
      </c>
      <c r="B93">
        <f>20+53+2</f>
        <v>75</v>
      </c>
      <c r="D93" s="8">
        <v>10</v>
      </c>
      <c r="E93" s="7">
        <f>Sheet2!E8</f>
        <v>3.3</v>
      </c>
      <c r="F93">
        <f t="shared" si="3"/>
        <v>8.25</v>
      </c>
      <c r="G93">
        <f t="shared" si="4"/>
        <v>25</v>
      </c>
    </row>
    <row r="94" spans="1:7">
      <c r="F94">
        <f t="shared" si="3"/>
        <v>0</v>
      </c>
      <c r="G94">
        <f t="shared" si="4"/>
        <v>0</v>
      </c>
    </row>
    <row r="95" spans="1:7">
      <c r="F95">
        <f t="shared" si="3"/>
        <v>0</v>
      </c>
      <c r="G95">
        <f t="shared" si="4"/>
        <v>0</v>
      </c>
    </row>
    <row r="96" spans="1:7">
      <c r="A96" s="6" t="s">
        <v>181</v>
      </c>
      <c r="F96">
        <f t="shared" si="3"/>
        <v>0</v>
      </c>
      <c r="G96">
        <f t="shared" si="4"/>
        <v>0</v>
      </c>
    </row>
    <row r="97" spans="1:7" ht="16">
      <c r="A97" s="1" t="s">
        <v>182</v>
      </c>
      <c r="B97">
        <f>4</f>
        <v>4</v>
      </c>
      <c r="D97" s="8">
        <f>1</f>
        <v>1</v>
      </c>
      <c r="E97" s="7">
        <f>Sheet2!E12</f>
        <v>1</v>
      </c>
      <c r="F97">
        <f t="shared" si="3"/>
        <v>0.13333333333333333</v>
      </c>
      <c r="G97">
        <f t="shared" si="4"/>
        <v>0.13333333333333333</v>
      </c>
    </row>
    <row r="98" spans="1:7" ht="16">
      <c r="A98" s="1" t="s">
        <v>183</v>
      </c>
      <c r="B98">
        <f>5</f>
        <v>5</v>
      </c>
      <c r="D98" s="8">
        <f>1</f>
        <v>1</v>
      </c>
      <c r="E98" s="7">
        <f>Sheet2!E24</f>
        <v>1.4</v>
      </c>
      <c r="F98">
        <f t="shared" si="3"/>
        <v>0.23333333333333334</v>
      </c>
      <c r="G98">
        <f t="shared" si="4"/>
        <v>0.16666666666666666</v>
      </c>
    </row>
    <row r="99" spans="1:7" ht="16">
      <c r="A99" s="1" t="s">
        <v>184</v>
      </c>
      <c r="B99">
        <f>8</f>
        <v>8</v>
      </c>
      <c r="D99" s="8">
        <f>1</f>
        <v>1</v>
      </c>
      <c r="E99" s="7">
        <f>Sheet2!G16</f>
        <v>1.26</v>
      </c>
      <c r="F99">
        <f t="shared" si="3"/>
        <v>0.33600000000000002</v>
      </c>
      <c r="G99">
        <f t="shared" si="4"/>
        <v>0.26666666666666666</v>
      </c>
    </row>
    <row r="100" spans="1:7" ht="16">
      <c r="A100" s="1" t="s">
        <v>185</v>
      </c>
      <c r="B100">
        <f>10</f>
        <v>10</v>
      </c>
      <c r="D100" s="8">
        <f>1</f>
        <v>1</v>
      </c>
      <c r="E100" s="7">
        <f>Sheet2!E4</f>
        <v>1.4</v>
      </c>
      <c r="F100">
        <f t="shared" si="3"/>
        <v>0.46666666666666667</v>
      </c>
      <c r="G100">
        <f t="shared" si="4"/>
        <v>0.33333333333333331</v>
      </c>
    </row>
    <row r="101" spans="1:7" ht="16">
      <c r="A101" s="1" t="s">
        <v>186</v>
      </c>
      <c r="B101">
        <f>5</f>
        <v>5</v>
      </c>
      <c r="D101" s="8">
        <f>1</f>
        <v>1</v>
      </c>
      <c r="E101" s="7">
        <f>Sheet2!E8</f>
        <v>3.3</v>
      </c>
      <c r="F101">
        <f t="shared" si="3"/>
        <v>0.55000000000000004</v>
      </c>
      <c r="G101">
        <f t="shared" si="4"/>
        <v>0.16666666666666666</v>
      </c>
    </row>
    <row r="102" spans="1:7" ht="16">
      <c r="A102" s="1" t="s">
        <v>188</v>
      </c>
      <c r="B102">
        <v>2</v>
      </c>
      <c r="D102" s="8">
        <f>1</f>
        <v>1</v>
      </c>
      <c r="E102" s="7">
        <f>Sheet2!F28</f>
        <v>0.34</v>
      </c>
      <c r="F102">
        <f t="shared" si="3"/>
        <v>2.2666666666666668E-2</v>
      </c>
      <c r="G102">
        <f t="shared" si="4"/>
        <v>6.6666666666666666E-2</v>
      </c>
    </row>
  </sheetData>
  <phoneticPr fontId="8" type="noConversion"/>
  <hyperlinks>
    <hyperlink ref="B3" r:id="rId1"/>
    <hyperlink ref="B5" r:id="rId2"/>
    <hyperlink ref="B6" r:id="rId3"/>
    <hyperlink ref="B7" r:id="rId4"/>
    <hyperlink ref="B9" r:id="rId5"/>
    <hyperlink ref="B10" r:id="rId6"/>
    <hyperlink ref="B11" r:id="rId7" display="Jet energy measurement with the ATLAS detector in proton-proton collisions at s√=7 TeV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3" r:id="rId18"/>
    <hyperlink ref="B24" r:id="rId19"/>
    <hyperlink ref="B25" r:id="rId20"/>
    <hyperlink ref="B28" r:id="rId21"/>
    <hyperlink ref="B30" r:id="rId22"/>
    <hyperlink ref="B31" r:id="rId23"/>
    <hyperlink ref="B32" r:id="rId24"/>
    <hyperlink ref="B33" r:id="rId25"/>
    <hyperlink ref="B35" r:id="rId26"/>
    <hyperlink ref="B36" r:id="rId27"/>
    <hyperlink ref="B37" r:id="rId28"/>
    <hyperlink ref="B38" r:id="rId29"/>
    <hyperlink ref="B39" r:id="rId30"/>
    <hyperlink ref="B40" r:id="rId31"/>
    <hyperlink ref="B41" r:id="rId32"/>
    <hyperlink ref="B42" r:id="rId33"/>
    <hyperlink ref="B43" r:id="rId34"/>
    <hyperlink ref="B44" r:id="rId35"/>
    <hyperlink ref="B45" r:id="rId36"/>
    <hyperlink ref="B46" r:id="rId37"/>
    <hyperlink ref="B47" r:id="rId38"/>
    <hyperlink ref="B48" r:id="rId39"/>
    <hyperlink ref="B49" r:id="rId40"/>
    <hyperlink ref="B50" r:id="rId41"/>
    <hyperlink ref="B51" r:id="rId42"/>
    <hyperlink ref="B52" r:id="rId43"/>
    <hyperlink ref="B53" r:id="rId44"/>
    <hyperlink ref="B54" r:id="rId45"/>
    <hyperlink ref="B55" r:id="rId46"/>
    <hyperlink ref="B56" r:id="rId47"/>
    <hyperlink ref="B57" r:id="rId48"/>
    <hyperlink ref="B58" r:id="rId49"/>
    <hyperlink ref="B59" r:id="rId50"/>
    <hyperlink ref="B60" r:id="rId51"/>
    <hyperlink ref="B61" r:id="rId52"/>
    <hyperlink ref="B62" r:id="rId53"/>
    <hyperlink ref="B63" r:id="rId54"/>
    <hyperlink ref="B64" r:id="rId55"/>
    <hyperlink ref="B65" r:id="rId56"/>
    <hyperlink ref="B66" r:id="rId57"/>
    <hyperlink ref="B67" r:id="rId58"/>
    <hyperlink ref="B68" r:id="rId59"/>
    <hyperlink ref="B69" r:id="rId60"/>
    <hyperlink ref="B71" r:id="rId61"/>
    <hyperlink ref="B72" r:id="rId62"/>
    <hyperlink ref="B73" r:id="rId63"/>
    <hyperlink ref="B74" r:id="rId64"/>
    <hyperlink ref="B75" r:id="rId65"/>
    <hyperlink ref="B76" r:id="rId66"/>
    <hyperlink ref="B77" r:id="rId67"/>
    <hyperlink ref="B78" r:id="rId68"/>
    <hyperlink ref="B79" r:id="rId69"/>
    <hyperlink ref="B80" r:id="rId70"/>
    <hyperlink ref="B81" r:id="rId71"/>
    <hyperlink ref="B82" r:id="rId72"/>
    <hyperlink ref="B83" r:id="rId73"/>
    <hyperlink ref="B84" r:id="rId74"/>
  </hyperlinks>
  <pageMargins left="0.75" right="0.75" top="1" bottom="1" header="0.5" footer="0.5"/>
  <pageSetup paperSize="9" orientation="portrait" horizontalDpi="4294967292" verticalDpi="4294967292"/>
  <ignoredErrors>
    <ignoredError sqref="F26:F27 I5 F94:F96" emptyCellReference="1"/>
  </ignoredErrors>
  <extLst>
    <ext xmlns:mx="http://schemas.microsoft.com/office/mac/excel/2008/main" uri="{64002731-A6B0-56B0-2670-7721B7C09600}">
      <mx:PLV Mode="0" OnePage="0" WScale="0"/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G4" sqref="G4"/>
    </sheetView>
    <sheetView tabSelected="1" workbookViewId="1">
      <selection activeCell="E9" sqref="E9"/>
    </sheetView>
  </sheetViews>
  <sheetFormatPr baseColWidth="10" defaultRowHeight="15" x14ac:dyDescent="0"/>
  <sheetData>
    <row r="1" spans="1:10">
      <c r="A1" t="s">
        <v>1</v>
      </c>
    </row>
    <row r="2" spans="1:10">
      <c r="B2" s="3">
        <v>2005</v>
      </c>
      <c r="C2" s="3">
        <v>2006</v>
      </c>
      <c r="D2" s="3">
        <v>2007</v>
      </c>
      <c r="E2" s="3">
        <v>2008</v>
      </c>
      <c r="F2" s="3">
        <v>2009</v>
      </c>
      <c r="G2" s="3">
        <v>2010</v>
      </c>
      <c r="H2" s="3">
        <v>2011</v>
      </c>
      <c r="I2" s="3">
        <v>2012</v>
      </c>
      <c r="J2" s="3">
        <v>2013</v>
      </c>
    </row>
    <row r="3" spans="1:10">
      <c r="A3" s="6" t="s">
        <v>2</v>
      </c>
    </row>
    <row r="4" spans="1:10">
      <c r="A4" t="s">
        <v>3</v>
      </c>
      <c r="B4">
        <v>1.5</v>
      </c>
      <c r="C4">
        <v>1.6</v>
      </c>
      <c r="D4">
        <v>1.5</v>
      </c>
      <c r="E4">
        <v>1.4</v>
      </c>
      <c r="F4">
        <v>1.5</v>
      </c>
      <c r="G4">
        <v>1.6</v>
      </c>
    </row>
    <row r="5" spans="1:10">
      <c r="A5" t="s">
        <v>4</v>
      </c>
      <c r="B5">
        <v>0.2</v>
      </c>
      <c r="C5">
        <v>0.2</v>
      </c>
      <c r="D5">
        <v>0.2</v>
      </c>
      <c r="E5">
        <v>0.1</v>
      </c>
      <c r="F5">
        <v>0.1</v>
      </c>
      <c r="G5">
        <v>0.1</v>
      </c>
    </row>
    <row r="7" spans="1:10">
      <c r="A7" s="6" t="s">
        <v>20</v>
      </c>
    </row>
    <row r="8" spans="1:10">
      <c r="A8" t="s">
        <v>3</v>
      </c>
      <c r="B8">
        <v>3.5</v>
      </c>
      <c r="C8">
        <v>3.4</v>
      </c>
      <c r="D8">
        <v>3.3</v>
      </c>
      <c r="E8">
        <v>3.3</v>
      </c>
      <c r="F8">
        <v>3.5</v>
      </c>
      <c r="G8">
        <v>3.5</v>
      </c>
    </row>
    <row r="9" spans="1:10">
      <c r="A9" t="s">
        <v>4</v>
      </c>
      <c r="B9">
        <v>1.4</v>
      </c>
      <c r="C9">
        <v>1.4</v>
      </c>
      <c r="D9">
        <v>1.3</v>
      </c>
      <c r="E9">
        <v>1.3</v>
      </c>
      <c r="F9">
        <v>1.3</v>
      </c>
      <c r="G9">
        <v>1.2</v>
      </c>
    </row>
    <row r="11" spans="1:10">
      <c r="A11" s="6" t="s">
        <v>54</v>
      </c>
    </row>
    <row r="12" spans="1:10">
      <c r="A12" t="s">
        <v>3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</row>
    <row r="13" spans="1:10">
      <c r="A13" t="s">
        <v>4</v>
      </c>
      <c r="B13">
        <v>0.04</v>
      </c>
      <c r="C13">
        <v>0.05</v>
      </c>
      <c r="D13">
        <v>0.04</v>
      </c>
      <c r="E13">
        <v>0.04</v>
      </c>
      <c r="F13">
        <v>0.03</v>
      </c>
      <c r="G13">
        <v>0.04</v>
      </c>
    </row>
    <row r="15" spans="1:10">
      <c r="A15" s="6" t="s">
        <v>55</v>
      </c>
    </row>
    <row r="16" spans="1:10">
      <c r="A16" t="s">
        <v>3</v>
      </c>
      <c r="B16">
        <v>1.3</v>
      </c>
      <c r="C16">
        <v>1.39</v>
      </c>
      <c r="D16">
        <v>1.28</v>
      </c>
      <c r="E16">
        <v>1.3</v>
      </c>
      <c r="F16">
        <v>1.34</v>
      </c>
      <c r="G16">
        <v>1.26</v>
      </c>
    </row>
    <row r="17" spans="1:7">
      <c r="A17" t="s">
        <v>4</v>
      </c>
      <c r="B17">
        <v>0.34</v>
      </c>
      <c r="C17">
        <v>0.36</v>
      </c>
      <c r="D17">
        <v>0.33</v>
      </c>
      <c r="E17">
        <v>0.32</v>
      </c>
      <c r="F17">
        <v>0.34</v>
      </c>
      <c r="G17">
        <v>0.31</v>
      </c>
    </row>
    <row r="19" spans="1:7">
      <c r="A19" s="6" t="s">
        <v>80</v>
      </c>
    </row>
    <row r="20" spans="1:7">
      <c r="A20" t="s">
        <v>3</v>
      </c>
      <c r="B20">
        <v>0.9</v>
      </c>
      <c r="C20">
        <v>0.9</v>
      </c>
      <c r="D20">
        <v>0.9</v>
      </c>
      <c r="E20">
        <v>0.9</v>
      </c>
      <c r="F20">
        <v>0.9</v>
      </c>
      <c r="G20">
        <v>0.9</v>
      </c>
    </row>
    <row r="21" spans="1:7">
      <c r="A21" t="s">
        <v>4</v>
      </c>
      <c r="B21">
        <v>0.09</v>
      </c>
      <c r="C21">
        <v>0.09</v>
      </c>
      <c r="D21">
        <v>0.1</v>
      </c>
      <c r="E21">
        <v>0.09</v>
      </c>
      <c r="F21">
        <v>0.08</v>
      </c>
      <c r="G21">
        <v>0.08</v>
      </c>
    </row>
    <row r="23" spans="1:7">
      <c r="A23" s="6" t="s">
        <v>81</v>
      </c>
    </row>
    <row r="24" spans="1:7">
      <c r="A24" t="s">
        <v>3</v>
      </c>
      <c r="B24">
        <v>1.7</v>
      </c>
      <c r="C24">
        <v>1.7</v>
      </c>
      <c r="D24">
        <v>1.5</v>
      </c>
      <c r="E24">
        <v>1.4</v>
      </c>
      <c r="F24">
        <v>1.4</v>
      </c>
      <c r="G24">
        <v>1.4</v>
      </c>
    </row>
    <row r="25" spans="1:7">
      <c r="A25" t="s">
        <v>4</v>
      </c>
      <c r="B25">
        <v>0.153</v>
      </c>
      <c r="C25">
        <v>0.16300000000000001</v>
      </c>
      <c r="D25">
        <v>0.152</v>
      </c>
      <c r="E25">
        <v>0.15</v>
      </c>
      <c r="F25">
        <v>0.158</v>
      </c>
      <c r="G25">
        <v>0.151</v>
      </c>
    </row>
    <row r="27" spans="1:7">
      <c r="A27" s="6" t="s">
        <v>122</v>
      </c>
    </row>
    <row r="28" spans="1:7">
      <c r="A28" t="s">
        <v>3</v>
      </c>
      <c r="B28">
        <v>0.4</v>
      </c>
      <c r="C28">
        <v>0.42</v>
      </c>
      <c r="D28">
        <v>0.41</v>
      </c>
      <c r="E28">
        <v>0.37</v>
      </c>
      <c r="F28">
        <v>0.34</v>
      </c>
      <c r="G28">
        <v>0.36</v>
      </c>
    </row>
    <row r="29" spans="1:7">
      <c r="A29" t="s">
        <v>4</v>
      </c>
      <c r="B29">
        <v>0.08</v>
      </c>
      <c r="C29">
        <v>0.08</v>
      </c>
      <c r="D29">
        <v>7.0000000000000007E-2</v>
      </c>
      <c r="E29">
        <v>7.0000000000000007E-2</v>
      </c>
      <c r="F29">
        <v>0.05</v>
      </c>
      <c r="G29">
        <v>0.05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 Be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 Stefan Ancu</dc:creator>
  <cp:lastModifiedBy>Lucian Stefan Ancu</cp:lastModifiedBy>
  <dcterms:created xsi:type="dcterms:W3CDTF">2013-02-21T10:54:53Z</dcterms:created>
  <dcterms:modified xsi:type="dcterms:W3CDTF">2013-02-21T15:55:48Z</dcterms:modified>
</cp:coreProperties>
</file>